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crogers\Desktop\Temp\"/>
    </mc:Choice>
  </mc:AlternateContent>
  <xr:revisionPtr revIDLastSave="0" documentId="13_ncr:1_{E4C9CB15-89B5-46C9-BD7D-1937D733FCCC}" xr6:coauthVersionLast="44" xr6:coauthVersionMax="44" xr10:uidLastSave="{00000000-0000-0000-0000-000000000000}"/>
  <bookViews>
    <workbookView xWindow="-120" yWindow="-120" windowWidth="25440" windowHeight="15390" xr2:uid="{00000000-000D-0000-FFFF-FFFF00000000}"/>
  </bookViews>
  <sheets>
    <sheet name="Overview" sheetId="4" r:id="rId1"/>
    <sheet name="Feet" sheetId="1" r:id="rId2"/>
    <sheet name="Meters" sheetId="3" r:id="rId3"/>
  </sheets>
  <definedNames>
    <definedName name="_xlnm.Print_Area" localSheetId="1">Feet!$A$1:$H$50</definedName>
    <definedName name="_xlnm.Print_Area" localSheetId="2">Meters!$A$1:$H$50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6" i="1" l="1"/>
  <c r="C16" i="3"/>
  <c r="G23" i="3" l="1"/>
  <c r="G46" i="3"/>
  <c r="G36" i="3"/>
  <c r="C15" i="3"/>
  <c r="C10" i="3"/>
  <c r="A9" i="3"/>
  <c r="A8" i="3"/>
  <c r="C15" i="1"/>
  <c r="G46" i="1"/>
  <c r="G36" i="1"/>
  <c r="G23" i="1"/>
  <c r="C10" i="1"/>
  <c r="C17" i="3" l="1"/>
  <c r="C43" i="3" s="1"/>
  <c r="G47" i="3" s="1"/>
  <c r="F47" i="3" s="1"/>
  <c r="C17" i="1"/>
  <c r="G24" i="1" s="1"/>
  <c r="F24" i="1" s="1"/>
  <c r="G24" i="3" l="1"/>
  <c r="F24" i="3" s="1"/>
  <c r="C32" i="3"/>
  <c r="G37" i="3" s="1"/>
  <c r="F37" i="3" s="1"/>
  <c r="C43" i="1"/>
  <c r="G47" i="1" s="1"/>
  <c r="F47" i="1" s="1"/>
  <c r="C32" i="1"/>
  <c r="G37" i="1" s="1"/>
  <c r="F37" i="1" s="1"/>
</calcChain>
</file>

<file path=xl/sharedStrings.xml><?xml version="1.0" encoding="utf-8"?>
<sst xmlns="http://schemas.openxmlformats.org/spreadsheetml/2006/main" count="112" uniqueCount="78">
  <si>
    <t>Room Dimensions</t>
  </si>
  <si>
    <t>Cable Layout</t>
  </si>
  <si>
    <t>Serpentine Spacing</t>
  </si>
  <si>
    <t>Feet</t>
  </si>
  <si>
    <t>Offset from Wall</t>
  </si>
  <si>
    <t>Qty</t>
  </si>
  <si>
    <t>Meters</t>
  </si>
  <si>
    <t>ft/m conversion factor:</t>
  </si>
  <si>
    <t>Total Clips on BOM:</t>
  </si>
  <si>
    <t>Total Feet of SC on BOM:</t>
  </si>
  <si>
    <t>Total J-clips Required:</t>
  </si>
  <si>
    <t>Spacing between J-clips (ft)</t>
  </si>
  <si>
    <t>Spacing between SC-T (ft)</t>
  </si>
  <si>
    <t xml:space="preserve">   Recommended spacing is 2-3 ft.</t>
  </si>
  <si>
    <t>Total Tags on BOM:</t>
  </si>
  <si>
    <t>Total Tags Required:</t>
  </si>
  <si>
    <t xml:space="preserve">   Recommended spacing is 10 ft.</t>
  </si>
  <si>
    <t xml:space="preserve">   Distance the cable is spaced from the wall</t>
  </si>
  <si>
    <t xml:space="preserve">   Distance between the lengths of cable</t>
  </si>
  <si>
    <t>Calculate J-clips To Order (BOM)</t>
  </si>
  <si>
    <t>Calculate SC-T (Cable Identification Tags) To Order (BOM)</t>
  </si>
  <si>
    <t>Area (Square Meters):</t>
  </si>
  <si>
    <t>Area (Square Feet):</t>
  </si>
  <si>
    <t>Spacing between J-clips (m)</t>
  </si>
  <si>
    <t>Spacing between SC-T (m)</t>
  </si>
  <si>
    <t>Total Meters of SC on BOM:</t>
  </si>
  <si>
    <t>Total Length Required (Feet):</t>
  </si>
  <si>
    <t>Total Length Required (Meters):</t>
  </si>
  <si>
    <t>Calculate Sensing Cables To Order (BOM)</t>
  </si>
  <si>
    <t>Perimeter Length Required:</t>
  </si>
  <si>
    <t>Serpentine Length Required:</t>
  </si>
  <si>
    <t>Thank you for your interest in our SeaHawk Leak Detection products.  Deisgned and engineered to be robust, reliable, and scalable, there is an SeaHawk solution well-suited for every facility.</t>
  </si>
  <si>
    <t>This workbook contains several tabs:</t>
  </si>
  <si>
    <t xml:space="preserve">• </t>
  </si>
  <si>
    <t>Steps for completing the worsheet:</t>
  </si>
  <si>
    <t>1)</t>
  </si>
  <si>
    <t>2)</t>
  </si>
  <si>
    <t>3)</t>
  </si>
  <si>
    <t>4)</t>
  </si>
  <si>
    <t>5)</t>
  </si>
  <si>
    <t>6)</t>
  </si>
  <si>
    <t>7)</t>
  </si>
  <si>
    <t>Contact RLE with your bill of materials (BOM) for a formal quote, if needed.</t>
  </si>
  <si>
    <t>The Cable Calculator to be used when measuring in FEET</t>
  </si>
  <si>
    <t>Overview of how to use this file.</t>
  </si>
  <si>
    <t>Identify the desired spacing between j-clips to identify the total quantity that are required and then select the appropriate quantities of j-clips that are required. This will reduce the number needed and the field will change from RED to GREEN once the appropriate number has been added to the materials list.</t>
  </si>
  <si>
    <t>Identify the desired spacing for the Cable Identification Tags (SC-T) to identify the total qunatity that are required and then select the appropriate quantities of tags that are required. This will reduce the number needed and the field will change from RED to GREEN once the appropriate number has been added to the materials list.</t>
  </si>
  <si>
    <t>The Cable Calculator to be used when measuring in METERS</t>
  </si>
  <si>
    <t>Identify the length and width of the room requiring leak detection.</t>
  </si>
  <si>
    <t>If you would like it off-set from the wall, identify the distance of the off-set from the wall.</t>
  </si>
  <si>
    <t>Width (shorter of the two distances)</t>
  </si>
  <si>
    <t>Length (longer of the two distances)</t>
  </si>
  <si>
    <t>*</t>
  </si>
  <si>
    <t xml:space="preserve">   Recommended spacing is 0.6 m to 1 m</t>
  </si>
  <si>
    <t xml:space="preserve">   Recommended spacing is 3 m</t>
  </si>
  <si>
    <t>If you would like to have the cable serpentined (back and forth), identify the distance betwenn each cable run.</t>
  </si>
  <si>
    <t>Select the appropriate cables required to accommodate the total distance required. As you add cable lengths you will see that the length added is identified as "Total Feet (or Meters) of SC on BOM". Once the field below it is GREEN and the label reads "Excess Feet (or Meters) of SC" you have added enough cable to accommodate the required lengths.</t>
  </si>
  <si>
    <r>
      <t xml:space="preserve">100 ft cables: </t>
    </r>
    <r>
      <rPr>
        <b/>
        <i/>
        <sz val="10"/>
        <rFont val="Arial"/>
        <family val="2"/>
      </rPr>
      <t>SC-100</t>
    </r>
  </si>
  <si>
    <r>
      <t xml:space="preserve">50 ft cables: </t>
    </r>
    <r>
      <rPr>
        <b/>
        <i/>
        <sz val="10"/>
        <rFont val="Arial"/>
        <family val="2"/>
      </rPr>
      <t>SC-50</t>
    </r>
  </si>
  <si>
    <r>
      <t xml:space="preserve">25 ft cables: </t>
    </r>
    <r>
      <rPr>
        <b/>
        <i/>
        <sz val="10"/>
        <rFont val="Arial"/>
        <family val="2"/>
      </rPr>
      <t>SC-25</t>
    </r>
  </si>
  <si>
    <r>
      <t xml:space="preserve">17 ft cables: </t>
    </r>
    <r>
      <rPr>
        <b/>
        <i/>
        <sz val="10"/>
        <rFont val="Arial"/>
        <family val="2"/>
      </rPr>
      <t>SC-17</t>
    </r>
  </si>
  <si>
    <r>
      <t xml:space="preserve">10 ft cables: </t>
    </r>
    <r>
      <rPr>
        <b/>
        <i/>
        <sz val="10"/>
        <rFont val="Arial"/>
        <family val="2"/>
      </rPr>
      <t>SC-10</t>
    </r>
  </si>
  <si>
    <r>
      <t xml:space="preserve">3 ft cables: </t>
    </r>
    <r>
      <rPr>
        <b/>
        <i/>
        <sz val="10"/>
        <rFont val="Arial"/>
        <family val="2"/>
      </rPr>
      <t>SC-3</t>
    </r>
  </si>
  <si>
    <r>
      <t xml:space="preserve"># of 200 packs to order: </t>
    </r>
    <r>
      <rPr>
        <b/>
        <i/>
        <sz val="10"/>
        <rFont val="Arial"/>
        <family val="2"/>
      </rPr>
      <t>JC-200</t>
    </r>
  </si>
  <si>
    <r>
      <t xml:space="preserve"># of 50 packs to order: </t>
    </r>
    <r>
      <rPr>
        <b/>
        <i/>
        <sz val="10"/>
        <rFont val="Arial"/>
        <family val="2"/>
      </rPr>
      <t>JC-50</t>
    </r>
  </si>
  <si>
    <r>
      <t xml:space="preserve"># of 25 packs to order: </t>
    </r>
    <r>
      <rPr>
        <b/>
        <i/>
        <sz val="10"/>
        <rFont val="Arial"/>
        <family val="2"/>
      </rPr>
      <t>JC-25</t>
    </r>
  </si>
  <si>
    <r>
      <t xml:space="preserve"># of 10 packs to order: </t>
    </r>
    <r>
      <rPr>
        <b/>
        <i/>
        <sz val="10"/>
        <rFont val="Arial"/>
        <family val="2"/>
      </rPr>
      <t>JC-10</t>
    </r>
  </si>
  <si>
    <r>
      <t xml:space="preserve"># of 10 packs to order: </t>
    </r>
    <r>
      <rPr>
        <b/>
        <i/>
        <sz val="10"/>
        <rFont val="Arial"/>
        <family val="2"/>
      </rPr>
      <t>SC-T</t>
    </r>
  </si>
  <si>
    <r>
      <t xml:space="preserve">~30.4 m cables: </t>
    </r>
    <r>
      <rPr>
        <b/>
        <i/>
        <sz val="10"/>
        <rFont val="Arial"/>
        <family val="2"/>
      </rPr>
      <t>SC-100</t>
    </r>
  </si>
  <si>
    <r>
      <t xml:space="preserve">~15.2 m cables: </t>
    </r>
    <r>
      <rPr>
        <b/>
        <i/>
        <sz val="10"/>
        <rFont val="Arial"/>
        <family val="2"/>
      </rPr>
      <t>SC-50</t>
    </r>
  </si>
  <si>
    <r>
      <t xml:space="preserve">~7.6 m cables: </t>
    </r>
    <r>
      <rPr>
        <b/>
        <i/>
        <sz val="10"/>
        <rFont val="Arial"/>
        <family val="2"/>
      </rPr>
      <t>SC-25</t>
    </r>
  </si>
  <si>
    <r>
      <t xml:space="preserve">~5.2 m cables: </t>
    </r>
    <r>
      <rPr>
        <b/>
        <i/>
        <sz val="10"/>
        <rFont val="Arial"/>
        <family val="2"/>
      </rPr>
      <t>SC-17</t>
    </r>
  </si>
  <si>
    <r>
      <t xml:space="preserve">~3 m cables: </t>
    </r>
    <r>
      <rPr>
        <b/>
        <i/>
        <sz val="10"/>
        <rFont val="Arial"/>
        <family val="2"/>
      </rPr>
      <t>SC-10</t>
    </r>
  </si>
  <si>
    <r>
      <t>~1 m cables:</t>
    </r>
    <r>
      <rPr>
        <i/>
        <sz val="10"/>
        <rFont val="Arial"/>
        <family val="2"/>
      </rPr>
      <t xml:space="preserve"> </t>
    </r>
    <r>
      <rPr>
        <b/>
        <i/>
        <sz val="10"/>
        <rFont val="Arial"/>
        <family val="2"/>
      </rPr>
      <t>SC-3</t>
    </r>
  </si>
  <si>
    <t>The calculations in this worksheet provide an estimate of the cable required for your installation and do not include any extra lengths. The actual installation of the cable may result in shortages or extra cable.  RLE recommends adding additional lengths of sensing cable to be used as spares and to ensure that the installation goes smoothly as the actual length of cable required will be determined by the installed layout of the sensing cable.) Although the information contained in this document is believed to be accurate and correct, RLE Technologies assumes no responsibility, and disclaims all liability, for any damages resulting from the use of this information or any error or omission in this worksheet.</t>
  </si>
  <si>
    <t>Sensing Cable Calculator (Meters)</t>
  </si>
  <si>
    <t>Sensing Cable Calculator (Feet)</t>
  </si>
  <si>
    <t>SeaHawk Sensing Cable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</si>
</sst>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_);[Red]\(#,##0.0\)"/>
  </numFmts>
  <fonts count="19" x14ac:knownFonts="1">
    <font>
      <sz val="10"/>
      <name val="Arial"/>
    </font>
    <font>
      <sz val="8"/>
      <name val="Arial"/>
      <family val="2"/>
    </font>
    <font>
      <sz val="10"/>
      <color indexed="13"/>
      <name val="Arial"/>
      <family val="2"/>
    </font>
    <font>
      <b/>
      <sz val="11"/>
      <name val="Arial"/>
      <family val="2"/>
    </font>
    <font>
      <b/>
      <sz val="10"/>
      <name val="Arial"/>
      <family val="2"/>
    </font>
    <font>
      <sz val="10"/>
      <color indexed="9"/>
      <name val="Arial"/>
      <family val="2"/>
    </font>
    <font>
      <sz val="10"/>
      <name val="Arial"/>
      <family val="2"/>
    </font>
    <font>
      <b/>
      <sz val="10"/>
      <color indexed="13"/>
      <name val="Arial"/>
      <family val="2"/>
    </font>
    <font>
      <b/>
      <i/>
      <sz val="10"/>
      <name val="Arial"/>
      <family val="2"/>
    </font>
    <font>
      <i/>
      <sz val="10"/>
      <name val="Arial"/>
      <family val="2"/>
    </font>
    <font>
      <b/>
      <u/>
      <sz val="14"/>
      <color theme="1"/>
      <name val="Calibri"/>
      <family val="2"/>
      <scheme val="minor"/>
    </font>
    <font>
      <sz val="10"/>
      <color theme="1"/>
      <name val="Calibri"/>
      <family val="2"/>
      <scheme val="minor"/>
    </font>
    <font>
      <b/>
      <u/>
      <sz val="10"/>
      <color theme="1"/>
      <name val="Calibri"/>
      <family val="2"/>
      <scheme val="minor"/>
    </font>
    <font>
      <b/>
      <sz val="12"/>
      <name val="Arial"/>
      <family val="2"/>
    </font>
    <font>
      <b/>
      <sz val="14"/>
      <name val="Arial"/>
      <family val="2"/>
    </font>
    <font>
      <sz val="11"/>
      <name val="Arial"/>
      <family val="2"/>
    </font>
    <font>
      <sz val="12"/>
      <name val="Arial"/>
      <family val="2"/>
    </font>
    <font>
      <b/>
      <i/>
      <sz val="12"/>
      <name val="Arial"/>
      <family val="2"/>
    </font>
    <font>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126">
    <xf numFmtId="0" fontId="0" fillId="0" borderId="0" xfId="0"/>
    <xf numFmtId="0" fontId="4" fillId="3" borderId="3" xfId="0" applyFont="1" applyFill="1" applyBorder="1" applyAlignment="1" applyProtection="1">
      <alignment horizontal="right"/>
    </xf>
    <xf numFmtId="0" fontId="4" fillId="3" borderId="0" xfId="0" applyFont="1" applyFill="1" applyBorder="1" applyAlignment="1" applyProtection="1">
      <alignment horizontal="right"/>
    </xf>
    <xf numFmtId="0" fontId="4" fillId="5" borderId="0" xfId="0" applyFont="1" applyFill="1" applyBorder="1" applyAlignment="1" applyProtection="1">
      <alignment horizontal="center"/>
    </xf>
    <xf numFmtId="0" fontId="6" fillId="3" borderId="3" xfId="0" applyFont="1" applyFill="1" applyBorder="1" applyProtection="1"/>
    <xf numFmtId="164" fontId="4" fillId="3" borderId="3" xfId="0" applyNumberFormat="1" applyFont="1" applyFill="1" applyBorder="1" applyAlignment="1" applyProtection="1">
      <alignment horizontal="right"/>
    </xf>
    <xf numFmtId="1" fontId="4" fillId="3" borderId="0" xfId="0" applyNumberFormat="1" applyFont="1" applyFill="1" applyBorder="1" applyAlignment="1" applyProtection="1">
      <alignment horizontal="center"/>
    </xf>
    <xf numFmtId="164" fontId="4" fillId="3" borderId="0" xfId="0" applyNumberFormat="1" applyFont="1" applyFill="1" applyBorder="1" applyAlignment="1" applyProtection="1">
      <alignment horizontal="center"/>
    </xf>
    <xf numFmtId="0" fontId="6" fillId="3" borderId="0" xfId="0" applyFont="1" applyFill="1" applyBorder="1" applyProtection="1"/>
    <xf numFmtId="0" fontId="4" fillId="3" borderId="3" xfId="0" applyFont="1" applyFill="1" applyBorder="1" applyProtection="1"/>
    <xf numFmtId="0" fontId="4" fillId="2" borderId="0" xfId="0" applyFont="1" applyFill="1" applyProtection="1"/>
    <xf numFmtId="1" fontId="4" fillId="3" borderId="3" xfId="0" applyNumberFormat="1" applyFont="1" applyFill="1" applyBorder="1" applyAlignment="1" applyProtection="1">
      <alignment horizontal="center"/>
    </xf>
    <xf numFmtId="1" fontId="4" fillId="5" borderId="0" xfId="0" applyNumberFormat="1" applyFont="1" applyFill="1" applyBorder="1" applyAlignment="1" applyProtection="1">
      <alignment horizontal="center"/>
    </xf>
    <xf numFmtId="0" fontId="6" fillId="3" borderId="0" xfId="0" applyFont="1" applyFill="1" applyProtection="1"/>
    <xf numFmtId="0" fontId="6" fillId="2" borderId="0" xfId="0" applyFont="1" applyFill="1" applyProtection="1"/>
    <xf numFmtId="0" fontId="4" fillId="0" borderId="7" xfId="0" applyFont="1" applyFill="1" applyBorder="1" applyProtection="1"/>
    <xf numFmtId="0" fontId="4" fillId="0" borderId="6" xfId="0" applyFont="1" applyFill="1" applyBorder="1" applyAlignment="1" applyProtection="1">
      <alignment horizontal="center"/>
    </xf>
    <xf numFmtId="0" fontId="6" fillId="0" borderId="8" xfId="0" applyFont="1" applyFill="1" applyBorder="1" applyProtection="1"/>
    <xf numFmtId="38" fontId="6" fillId="3" borderId="1" xfId="0" applyNumberFormat="1" applyFont="1" applyFill="1" applyBorder="1" applyAlignment="1" applyProtection="1">
      <alignment horizontal="center"/>
      <protection locked="0"/>
    </xf>
    <xf numFmtId="0" fontId="8" fillId="5" borderId="8" xfId="0" applyFont="1" applyFill="1" applyBorder="1" applyAlignment="1" applyProtection="1">
      <alignment horizontal="right"/>
    </xf>
    <xf numFmtId="38" fontId="9" fillId="4" borderId="1" xfId="0" applyNumberFormat="1" applyFont="1" applyFill="1" applyBorder="1" applyAlignment="1" applyProtection="1">
      <alignment horizontal="center"/>
    </xf>
    <xf numFmtId="0" fontId="6" fillId="3" borderId="5" xfId="0" applyFont="1" applyFill="1" applyBorder="1" applyProtection="1"/>
    <xf numFmtId="0" fontId="4" fillId="3" borderId="4" xfId="0" applyFont="1" applyFill="1" applyBorder="1" applyProtection="1"/>
    <xf numFmtId="0" fontId="6" fillId="3" borderId="4" xfId="0" applyFont="1" applyFill="1" applyBorder="1" applyProtection="1"/>
    <xf numFmtId="0" fontId="4" fillId="3" borderId="4" xfId="0" applyFont="1" applyFill="1" applyBorder="1" applyAlignment="1" applyProtection="1">
      <alignment horizontal="center"/>
    </xf>
    <xf numFmtId="0" fontId="6" fillId="0" borderId="7" xfId="0" applyFont="1" applyFill="1" applyBorder="1" applyProtection="1"/>
    <xf numFmtId="38" fontId="6" fillId="3" borderId="6" xfId="0" applyNumberFormat="1" applyFont="1" applyFill="1" applyBorder="1" applyAlignment="1" applyProtection="1">
      <alignment horizontal="center"/>
      <protection locked="0"/>
    </xf>
    <xf numFmtId="0" fontId="4" fillId="3" borderId="0" xfId="0" applyFont="1" applyFill="1" applyBorder="1" applyAlignment="1" applyProtection="1"/>
    <xf numFmtId="38" fontId="6" fillId="3" borderId="10" xfId="0" applyNumberFormat="1" applyFont="1" applyFill="1" applyBorder="1" applyAlignment="1" applyProtection="1">
      <alignment horizontal="center"/>
      <protection locked="0"/>
    </xf>
    <xf numFmtId="0" fontId="6" fillId="0" borderId="9" xfId="0" applyFont="1" applyFill="1" applyBorder="1" applyProtection="1"/>
    <xf numFmtId="38" fontId="6" fillId="3" borderId="2" xfId="0" applyNumberFormat="1" applyFont="1" applyFill="1" applyBorder="1" applyAlignment="1" applyProtection="1">
      <alignment horizontal="center"/>
      <protection locked="0"/>
    </xf>
    <xf numFmtId="38" fontId="6" fillId="3" borderId="5" xfId="0" applyNumberFormat="1" applyFont="1" applyFill="1" applyBorder="1" applyAlignment="1" applyProtection="1">
      <alignment horizontal="center"/>
    </xf>
    <xf numFmtId="38" fontId="6" fillId="3" borderId="0" xfId="0" applyNumberFormat="1" applyFont="1" applyFill="1" applyBorder="1" applyAlignment="1" applyProtection="1">
      <alignment horizontal="center"/>
    </xf>
    <xf numFmtId="0" fontId="6" fillId="3" borderId="8" xfId="0" applyFont="1" applyFill="1" applyBorder="1" applyProtection="1"/>
    <xf numFmtId="0" fontId="6" fillId="2" borderId="3" xfId="0" applyFont="1" applyFill="1" applyBorder="1" applyProtection="1"/>
    <xf numFmtId="0" fontId="6" fillId="2" borderId="0" xfId="0" applyFont="1" applyFill="1" applyBorder="1" applyProtection="1"/>
    <xf numFmtId="0" fontId="5" fillId="2" borderId="0" xfId="0" applyFont="1" applyFill="1" applyBorder="1" applyAlignment="1" applyProtection="1">
      <alignment horizontal="right"/>
    </xf>
    <xf numFmtId="0" fontId="5" fillId="2" borderId="0" xfId="0" applyFont="1" applyFill="1" applyBorder="1" applyProtection="1"/>
    <xf numFmtId="0" fontId="6" fillId="2" borderId="11" xfId="0" applyFont="1" applyFill="1" applyBorder="1" applyProtection="1"/>
    <xf numFmtId="0" fontId="7" fillId="2" borderId="0" xfId="0" applyFont="1" applyFill="1" applyBorder="1" applyAlignment="1" applyProtection="1"/>
    <xf numFmtId="0" fontId="2" fillId="2" borderId="0" xfId="0" applyFont="1" applyFill="1" applyBorder="1" applyAlignment="1" applyProtection="1"/>
    <xf numFmtId="0" fontId="5" fillId="2" borderId="3" xfId="0" applyFont="1" applyFill="1" applyBorder="1" applyProtection="1"/>
    <xf numFmtId="0" fontId="6" fillId="3" borderId="11" xfId="0" applyFont="1" applyFill="1" applyBorder="1" applyProtection="1"/>
    <xf numFmtId="0" fontId="6" fillId="3" borderId="12" xfId="0" applyFont="1" applyFill="1" applyBorder="1" applyProtection="1"/>
    <xf numFmtId="0" fontId="6" fillId="2" borderId="4" xfId="0" applyFont="1" applyFill="1" applyBorder="1" applyProtection="1"/>
    <xf numFmtId="0" fontId="6" fillId="2" borderId="7" xfId="0" applyFont="1" applyFill="1" applyBorder="1" applyProtection="1"/>
    <xf numFmtId="0" fontId="9" fillId="3" borderId="3" xfId="0" applyFont="1" applyFill="1" applyBorder="1" applyAlignment="1" applyProtection="1"/>
    <xf numFmtId="0" fontId="9" fillId="3" borderId="3" xfId="0" applyFont="1" applyFill="1" applyBorder="1" applyProtection="1"/>
    <xf numFmtId="166" fontId="6" fillId="3" borderId="10" xfId="0" applyNumberFormat="1" applyFont="1" applyFill="1" applyBorder="1" applyAlignment="1" applyProtection="1">
      <alignment horizontal="center"/>
      <protection locked="0"/>
    </xf>
    <xf numFmtId="0" fontId="9" fillId="3" borderId="0" xfId="0" applyFont="1" applyFill="1" applyBorder="1" applyAlignment="1" applyProtection="1"/>
    <xf numFmtId="0" fontId="6" fillId="0" borderId="4" xfId="0" applyFont="1" applyFill="1" applyBorder="1" applyProtection="1"/>
    <xf numFmtId="0" fontId="4" fillId="3" borderId="4" xfId="0" applyFont="1" applyFill="1" applyBorder="1" applyAlignment="1" applyProtection="1"/>
    <xf numFmtId="0" fontId="6" fillId="0" borderId="14" xfId="0" applyFont="1" applyFill="1" applyBorder="1" applyProtection="1"/>
    <xf numFmtId="38" fontId="8" fillId="4" borderId="1" xfId="0" applyNumberFormat="1" applyFont="1" applyFill="1" applyBorder="1" applyAlignment="1" applyProtection="1">
      <alignment horizontal="center"/>
    </xf>
    <xf numFmtId="0" fontId="8" fillId="3" borderId="13" xfId="0" applyFont="1" applyFill="1" applyBorder="1" applyAlignment="1" applyProtection="1">
      <alignment horizontal="right"/>
    </xf>
    <xf numFmtId="0" fontId="6" fillId="3" borderId="15" xfId="0" applyFont="1" applyFill="1" applyBorder="1" applyProtection="1"/>
    <xf numFmtId="0" fontId="6" fillId="2" borderId="15" xfId="0" applyFont="1" applyFill="1" applyBorder="1" applyProtection="1"/>
    <xf numFmtId="0" fontId="6" fillId="2" borderId="14" xfId="0" applyFont="1" applyFill="1" applyBorder="1" applyProtection="1"/>
    <xf numFmtId="0" fontId="6" fillId="2" borderId="16" xfId="0" applyFont="1" applyFill="1" applyBorder="1" applyProtection="1"/>
    <xf numFmtId="0" fontId="6" fillId="0" borderId="17" xfId="0" applyFont="1" applyFill="1" applyBorder="1" applyProtection="1"/>
    <xf numFmtId="38" fontId="6" fillId="3" borderId="17" xfId="0" applyNumberFormat="1" applyFont="1" applyFill="1" applyBorder="1" applyAlignment="1" applyProtection="1">
      <alignment horizontal="center"/>
      <protection locked="0"/>
    </xf>
    <xf numFmtId="0" fontId="4" fillId="3" borderId="15" xfId="0" applyFont="1" applyFill="1" applyBorder="1" applyProtection="1"/>
    <xf numFmtId="0" fontId="6" fillId="3" borderId="17" xfId="0" applyFont="1" applyFill="1" applyBorder="1" applyProtection="1"/>
    <xf numFmtId="38" fontId="6" fillId="3" borderId="17" xfId="0" applyNumberFormat="1" applyFont="1" applyFill="1" applyBorder="1" applyAlignment="1" applyProtection="1">
      <alignment horizontal="center"/>
    </xf>
    <xf numFmtId="1" fontId="4" fillId="3" borderId="15" xfId="0" applyNumberFormat="1" applyFont="1" applyFill="1" applyBorder="1" applyAlignment="1" applyProtection="1">
      <alignment horizontal="center"/>
    </xf>
    <xf numFmtId="0" fontId="4" fillId="3" borderId="15" xfId="0" applyFont="1" applyFill="1" applyBorder="1" applyAlignment="1" applyProtection="1">
      <alignment horizontal="right"/>
    </xf>
    <xf numFmtId="0" fontId="6" fillId="3" borderId="14" xfId="0" applyFont="1" applyFill="1" applyBorder="1" applyProtection="1"/>
    <xf numFmtId="0" fontId="9" fillId="5" borderId="8" xfId="0" applyFont="1" applyFill="1" applyBorder="1" applyAlignment="1" applyProtection="1">
      <alignment horizontal="right"/>
    </xf>
    <xf numFmtId="166" fontId="6" fillId="3" borderId="1" xfId="0" applyNumberFormat="1" applyFont="1" applyFill="1" applyBorder="1" applyAlignment="1" applyProtection="1">
      <alignment horizontal="center"/>
      <protection locked="0"/>
    </xf>
    <xf numFmtId="0" fontId="11" fillId="3" borderId="0" xfId="0" applyFont="1" applyFill="1" applyBorder="1" applyProtection="1"/>
    <xf numFmtId="0" fontId="10" fillId="3" borderId="0" xfId="0" applyFont="1" applyFill="1" applyBorder="1" applyAlignment="1" applyProtection="1">
      <alignment horizontal="center" vertical="top"/>
    </xf>
    <xf numFmtId="0" fontId="11" fillId="3" borderId="0" xfId="0" applyFont="1" applyFill="1" applyBorder="1" applyAlignment="1" applyProtection="1">
      <alignment horizontal="center" vertical="top"/>
    </xf>
    <xf numFmtId="0" fontId="11" fillId="3" borderId="0" xfId="0" applyFont="1" applyFill="1" applyBorder="1" applyAlignment="1" applyProtection="1">
      <alignment wrapText="1"/>
    </xf>
    <xf numFmtId="0" fontId="11" fillId="3" borderId="9" xfId="0" applyFont="1" applyFill="1" applyBorder="1" applyAlignment="1" applyProtection="1">
      <alignment wrapText="1"/>
    </xf>
    <xf numFmtId="0" fontId="11" fillId="3" borderId="11" xfId="0" applyFont="1" applyFill="1" applyBorder="1" applyAlignment="1" applyProtection="1">
      <alignment wrapText="1"/>
    </xf>
    <xf numFmtId="0" fontId="10" fillId="3" borderId="11" xfId="0" applyFont="1" applyFill="1" applyBorder="1" applyAlignment="1" applyProtection="1">
      <alignment horizontal="center" vertical="top"/>
    </xf>
    <xf numFmtId="0" fontId="12" fillId="3" borderId="11" xfId="0" applyFont="1" applyFill="1" applyBorder="1" applyAlignment="1" applyProtection="1">
      <alignment wrapText="1"/>
    </xf>
    <xf numFmtId="0" fontId="11" fillId="3" borderId="7" xfId="0" applyFont="1" applyFill="1" applyBorder="1" applyAlignment="1" applyProtection="1">
      <alignment wrapText="1"/>
    </xf>
    <xf numFmtId="0" fontId="11" fillId="3" borderId="18" xfId="0" applyFont="1" applyFill="1" applyBorder="1" applyProtection="1"/>
    <xf numFmtId="0" fontId="11" fillId="3" borderId="5" xfId="0" applyFont="1" applyFill="1" applyBorder="1" applyAlignment="1" applyProtection="1">
      <alignment horizontal="center" vertical="top"/>
    </xf>
    <xf numFmtId="0" fontId="11" fillId="3" borderId="3" xfId="0" applyFont="1" applyFill="1" applyBorder="1" applyProtection="1"/>
    <xf numFmtId="0" fontId="11" fillId="3" borderId="12" xfId="0" applyFont="1" applyFill="1" applyBorder="1" applyProtection="1"/>
    <xf numFmtId="0" fontId="11" fillId="3" borderId="4" xfId="0" applyFont="1" applyFill="1" applyBorder="1" applyAlignment="1" applyProtection="1">
      <alignment horizontal="center" vertical="top"/>
    </xf>
    <xf numFmtId="0" fontId="12" fillId="3" borderId="0" xfId="0" applyFont="1" applyFill="1" applyBorder="1" applyAlignment="1" applyProtection="1">
      <alignment horizontal="left" vertical="top"/>
    </xf>
    <xf numFmtId="0" fontId="10" fillId="3" borderId="0" xfId="0" applyFont="1" applyFill="1" applyBorder="1" applyAlignment="1" applyProtection="1">
      <alignment horizontal="center" vertical="top"/>
    </xf>
    <xf numFmtId="0" fontId="10" fillId="3" borderId="11" xfId="0" applyFont="1" applyFill="1" applyBorder="1" applyAlignment="1" applyProtection="1">
      <alignment horizontal="center" vertical="top"/>
    </xf>
    <xf numFmtId="0" fontId="11" fillId="3" borderId="0" xfId="0" applyFont="1" applyFill="1" applyBorder="1" applyAlignment="1" applyProtection="1">
      <alignment horizontal="left" wrapText="1"/>
    </xf>
    <xf numFmtId="0" fontId="11" fillId="3" borderId="11" xfId="0" applyFont="1" applyFill="1" applyBorder="1" applyAlignment="1" applyProtection="1">
      <alignment horizontal="left" wrapText="1"/>
    </xf>
    <xf numFmtId="0" fontId="12" fillId="3" borderId="0" xfId="0" applyFont="1" applyFill="1" applyBorder="1" applyAlignment="1" applyProtection="1">
      <alignment horizontal="left" wrapText="1"/>
    </xf>
    <xf numFmtId="0" fontId="12" fillId="3" borderId="11" xfId="0" applyFont="1" applyFill="1" applyBorder="1" applyAlignment="1" applyProtection="1">
      <alignment horizontal="left" wrapText="1"/>
    </xf>
    <xf numFmtId="0" fontId="6" fillId="3" borderId="0" xfId="0" applyFont="1" applyFill="1" applyBorder="1" applyAlignment="1" applyProtection="1">
      <alignment horizontal="left" wrapText="1"/>
    </xf>
    <xf numFmtId="0" fontId="6" fillId="3" borderId="11" xfId="0" applyFont="1" applyFill="1" applyBorder="1" applyAlignment="1" applyProtection="1">
      <alignment horizontal="left" wrapText="1"/>
    </xf>
    <xf numFmtId="0" fontId="14" fillId="3" borderId="3" xfId="0" applyFont="1" applyFill="1" applyBorder="1" applyAlignment="1" applyProtection="1">
      <alignment horizontal="right" vertical="top"/>
    </xf>
    <xf numFmtId="0" fontId="13" fillId="3" borderId="3" xfId="0" applyFont="1" applyFill="1" applyBorder="1" applyProtection="1"/>
    <xf numFmtId="0" fontId="17" fillId="5" borderId="8" xfId="0" applyFont="1" applyFill="1" applyBorder="1" applyAlignment="1" applyProtection="1">
      <alignment horizontal="right"/>
    </xf>
    <xf numFmtId="0" fontId="18" fillId="2" borderId="3" xfId="0" applyFont="1" applyFill="1" applyBorder="1" applyProtection="1"/>
    <xf numFmtId="0" fontId="18" fillId="2" borderId="0" xfId="0" applyFont="1" applyFill="1" applyProtection="1"/>
    <xf numFmtId="38" fontId="17" fillId="4" borderId="1" xfId="0" applyNumberFormat="1" applyFont="1" applyFill="1" applyBorder="1" applyAlignment="1" applyProtection="1">
      <alignment horizontal="center"/>
    </xf>
    <xf numFmtId="0" fontId="16" fillId="2" borderId="3" xfId="0" applyFont="1" applyFill="1" applyBorder="1" applyProtection="1"/>
    <xf numFmtId="0" fontId="16" fillId="3" borderId="0" xfId="0" applyFont="1" applyFill="1" applyBorder="1" applyProtection="1"/>
    <xf numFmtId="0" fontId="16" fillId="2" borderId="0" xfId="0" applyFont="1" applyFill="1" applyBorder="1" applyProtection="1"/>
    <xf numFmtId="0" fontId="16" fillId="2" borderId="11" xfId="0" applyFont="1" applyFill="1" applyBorder="1" applyProtection="1"/>
    <xf numFmtId="0" fontId="16" fillId="2" borderId="0" xfId="0" applyFont="1" applyFill="1" applyProtection="1"/>
    <xf numFmtId="3" fontId="17" fillId="5" borderId="1" xfId="0" applyNumberFormat="1" applyFont="1" applyFill="1" applyBorder="1" applyAlignment="1" applyProtection="1">
      <alignment horizontal="center"/>
    </xf>
    <xf numFmtId="3" fontId="9" fillId="5" borderId="1" xfId="0" applyNumberFormat="1" applyFont="1" applyFill="1" applyBorder="1" applyAlignment="1" applyProtection="1">
      <alignment horizontal="center"/>
    </xf>
    <xf numFmtId="164" fontId="6" fillId="3" borderId="1" xfId="0" applyNumberFormat="1" applyFont="1" applyFill="1" applyBorder="1" applyAlignment="1" applyProtection="1">
      <alignment horizontal="center"/>
      <protection locked="0"/>
    </xf>
    <xf numFmtId="3" fontId="6" fillId="3" borderId="1" xfId="0" applyNumberFormat="1" applyFont="1" applyFill="1" applyBorder="1" applyAlignment="1" applyProtection="1">
      <alignment horizontal="center"/>
      <protection locked="0"/>
    </xf>
    <xf numFmtId="3" fontId="8" fillId="4" borderId="1" xfId="0" applyNumberFormat="1" applyFont="1" applyFill="1" applyBorder="1" applyAlignment="1" applyProtection="1">
      <alignment horizontal="center"/>
    </xf>
    <xf numFmtId="38" fontId="4" fillId="3" borderId="0" xfId="0" applyNumberFormat="1" applyFont="1" applyFill="1" applyBorder="1" applyAlignment="1" applyProtection="1">
      <alignment horizontal="center"/>
    </xf>
    <xf numFmtId="3" fontId="8" fillId="5" borderId="0" xfId="0" applyNumberFormat="1" applyFont="1" applyFill="1" applyBorder="1" applyAlignment="1" applyProtection="1">
      <alignment horizontal="center"/>
    </xf>
    <xf numFmtId="3" fontId="8" fillId="5" borderId="13" xfId="0" applyNumberFormat="1" applyFont="1" applyFill="1" applyBorder="1" applyAlignment="1" applyProtection="1">
      <alignment horizontal="center"/>
    </xf>
    <xf numFmtId="0" fontId="15" fillId="6" borderId="3" xfId="0" applyFont="1" applyFill="1" applyBorder="1" applyProtection="1"/>
    <xf numFmtId="0" fontId="3" fillId="6" borderId="0" xfId="0" applyFont="1" applyFill="1" applyBorder="1" applyProtection="1"/>
    <xf numFmtId="0" fontId="15" fillId="6" borderId="0" xfId="0" applyFont="1" applyFill="1" applyBorder="1" applyProtection="1"/>
    <xf numFmtId="0" fontId="15" fillId="6" borderId="11" xfId="0" applyFont="1" applyFill="1" applyBorder="1" applyProtection="1"/>
    <xf numFmtId="0" fontId="15" fillId="2" borderId="0" xfId="0" applyFont="1" applyFill="1" applyProtection="1"/>
    <xf numFmtId="0" fontId="3" fillId="6" borderId="0" xfId="0" applyFont="1" applyFill="1" applyBorder="1" applyAlignment="1" applyProtection="1"/>
    <xf numFmtId="0" fontId="3" fillId="6" borderId="0" xfId="0" applyFont="1" applyFill="1" applyBorder="1" applyAlignment="1" applyProtection="1">
      <alignment horizontal="left"/>
    </xf>
    <xf numFmtId="38" fontId="15" fillId="6" borderId="0" xfId="0" applyNumberFormat="1" applyFont="1" applyFill="1" applyBorder="1" applyAlignment="1" applyProtection="1">
      <alignment horizontal="center"/>
    </xf>
    <xf numFmtId="1" fontId="3" fillId="6" borderId="0" xfId="0" applyNumberFormat="1" applyFont="1" applyFill="1" applyBorder="1" applyAlignment="1" applyProtection="1">
      <alignment horizontal="center"/>
    </xf>
    <xf numFmtId="0" fontId="3" fillId="6" borderId="0" xfId="0" applyFont="1" applyFill="1" applyBorder="1" applyAlignment="1" applyProtection="1">
      <alignment horizontal="right"/>
    </xf>
    <xf numFmtId="0" fontId="15" fillId="6" borderId="0" xfId="0" applyFont="1" applyFill="1" applyProtection="1"/>
    <xf numFmtId="0" fontId="15" fillId="2" borderId="3" xfId="0" applyFont="1" applyFill="1" applyBorder="1" applyProtection="1"/>
    <xf numFmtId="0" fontId="14" fillId="2" borderId="3"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11" xfId="0" applyFont="1" applyFill="1" applyBorder="1" applyAlignment="1" applyProtection="1">
      <alignment horizontal="center"/>
    </xf>
  </cellXfs>
  <cellStyles count="1">
    <cellStyle name="Normal" xfId="0" builtinId="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1</xdr:row>
      <xdr:rowOff>28574</xdr:rowOff>
    </xdr:from>
    <xdr:to>
      <xdr:col>2</xdr:col>
      <xdr:colOff>1628776</xdr:colOff>
      <xdr:row>4</xdr:row>
      <xdr:rowOff>24062</xdr:rowOff>
    </xdr:to>
    <xdr:pic>
      <xdr:nvPicPr>
        <xdr:cNvPr id="2" name="Picture 1" descr="http://rletech.com/wp-content/uploads/2015/05/RLE_Seahawk_logo.png">
          <a:extLst>
            <a:ext uri="{FF2B5EF4-FFF2-40B4-BE49-F238E27FC236}">
              <a16:creationId xmlns:a16="http://schemas.microsoft.com/office/drawing/2014/main" id="{5585E9F9-002F-407D-9A91-4E69B125DBA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6441"/>
        <a:stretch/>
      </xdr:blipFill>
      <xdr:spPr bwMode="auto">
        <a:xfrm>
          <a:off x="209551" y="190499"/>
          <a:ext cx="1828800" cy="48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1343025</xdr:colOff>
      <xdr:row>4</xdr:row>
      <xdr:rowOff>76200</xdr:rowOff>
    </xdr:to>
    <xdr:pic>
      <xdr:nvPicPr>
        <xdr:cNvPr id="1392" name="Picture 3" descr="Company_RLE_logo.tif">
          <a:extLst>
            <a:ext uri="{FF2B5EF4-FFF2-40B4-BE49-F238E27FC236}">
              <a16:creationId xmlns:a16="http://schemas.microsoft.com/office/drawing/2014/main" id="{9769217B-EA4A-4C66-8E71-6AB654AD7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1343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0</xdr:row>
      <xdr:rowOff>9525</xdr:rowOff>
    </xdr:from>
    <xdr:to>
      <xdr:col>6</xdr:col>
      <xdr:colOff>857251</xdr:colOff>
      <xdr:row>4</xdr:row>
      <xdr:rowOff>57150</xdr:rowOff>
    </xdr:to>
    <xdr:pic>
      <xdr:nvPicPr>
        <xdr:cNvPr id="1393" name="Picture 4" descr="Seahawk_logo.tif">
          <a:extLst>
            <a:ext uri="{FF2B5EF4-FFF2-40B4-BE49-F238E27FC236}">
              <a16:creationId xmlns:a16="http://schemas.microsoft.com/office/drawing/2014/main" id="{4B051994-AE30-4EA8-803F-4AB69D1733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9525"/>
          <a:ext cx="12763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1343025</xdr:colOff>
      <xdr:row>4</xdr:row>
      <xdr:rowOff>76200</xdr:rowOff>
    </xdr:to>
    <xdr:pic>
      <xdr:nvPicPr>
        <xdr:cNvPr id="2" name="Picture 3" descr="Company_RLE_logo.tif">
          <a:extLst>
            <a:ext uri="{FF2B5EF4-FFF2-40B4-BE49-F238E27FC236}">
              <a16:creationId xmlns:a16="http://schemas.microsoft.com/office/drawing/2014/main" id="{CC072C00-9998-4676-8BBC-3B9557DE4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1343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0</xdr:row>
      <xdr:rowOff>0</xdr:rowOff>
    </xdr:from>
    <xdr:to>
      <xdr:col>6</xdr:col>
      <xdr:colOff>857251</xdr:colOff>
      <xdr:row>4</xdr:row>
      <xdr:rowOff>47625</xdr:rowOff>
    </xdr:to>
    <xdr:pic>
      <xdr:nvPicPr>
        <xdr:cNvPr id="3" name="Picture 4" descr="Seahawk_logo.tif">
          <a:extLst>
            <a:ext uri="{FF2B5EF4-FFF2-40B4-BE49-F238E27FC236}">
              <a16:creationId xmlns:a16="http://schemas.microsoft.com/office/drawing/2014/main" id="{3FB8373F-7764-499F-A0A9-2B6AB033BE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0"/>
          <a:ext cx="12763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RowColHeaders="0" tabSelected="1" workbookViewId="0"/>
  </sheetViews>
  <sheetFormatPr defaultRowHeight="12.75" x14ac:dyDescent="0.2"/>
  <cols>
    <col min="1" max="1" width="2.85546875" style="69" customWidth="1"/>
    <col min="2" max="2" width="3.28515625" style="71" customWidth="1"/>
    <col min="3" max="3" width="85.42578125" style="72" customWidth="1"/>
    <col min="4" max="4" width="2.7109375" style="69" customWidth="1"/>
    <col min="5" max="16384" width="9.140625" style="69"/>
  </cols>
  <sheetData>
    <row r="1" spans="1:3" x14ac:dyDescent="0.2">
      <c r="A1" s="78"/>
      <c r="B1" s="79"/>
      <c r="C1" s="73"/>
    </row>
    <row r="2" spans="1:3" x14ac:dyDescent="0.2">
      <c r="A2" s="80"/>
      <c r="C2" s="74"/>
    </row>
    <row r="3" spans="1:3" x14ac:dyDescent="0.2">
      <c r="A3" s="80"/>
      <c r="C3" s="74"/>
    </row>
    <row r="4" spans="1:3" x14ac:dyDescent="0.2">
      <c r="A4" s="80"/>
      <c r="C4" s="74"/>
    </row>
    <row r="5" spans="1:3" x14ac:dyDescent="0.2">
      <c r="A5" s="80"/>
      <c r="C5" s="74"/>
    </row>
    <row r="6" spans="1:3" x14ac:dyDescent="0.2">
      <c r="A6" s="80"/>
      <c r="C6" s="74"/>
    </row>
    <row r="7" spans="1:3" ht="18.75" x14ac:dyDescent="0.2">
      <c r="A7" s="80"/>
      <c r="B7" s="84" t="s">
        <v>77</v>
      </c>
      <c r="C7" s="85"/>
    </row>
    <row r="8" spans="1:3" ht="18.75" x14ac:dyDescent="0.2">
      <c r="A8" s="80"/>
      <c r="B8" s="70"/>
      <c r="C8" s="75"/>
    </row>
    <row r="9" spans="1:3" ht="27.75" customHeight="1" x14ac:dyDescent="0.2">
      <c r="A9" s="80"/>
      <c r="B9" s="86" t="s">
        <v>31</v>
      </c>
      <c r="C9" s="87"/>
    </row>
    <row r="10" spans="1:3" x14ac:dyDescent="0.2">
      <c r="A10" s="80"/>
      <c r="C10" s="74"/>
    </row>
    <row r="11" spans="1:3" ht="15" customHeight="1" x14ac:dyDescent="0.2">
      <c r="A11" s="80"/>
      <c r="B11" s="88" t="s">
        <v>32</v>
      </c>
      <c r="C11" s="89"/>
    </row>
    <row r="12" spans="1:3" x14ac:dyDescent="0.2">
      <c r="A12" s="80"/>
      <c r="B12" s="71" t="s">
        <v>33</v>
      </c>
      <c r="C12" s="74" t="s">
        <v>44</v>
      </c>
    </row>
    <row r="13" spans="1:3" x14ac:dyDescent="0.2">
      <c r="A13" s="80"/>
      <c r="B13" s="71" t="s">
        <v>33</v>
      </c>
      <c r="C13" s="74" t="s">
        <v>43</v>
      </c>
    </row>
    <row r="14" spans="1:3" x14ac:dyDescent="0.2">
      <c r="A14" s="80"/>
      <c r="B14" s="71" t="s">
        <v>33</v>
      </c>
      <c r="C14" s="74" t="s">
        <v>47</v>
      </c>
    </row>
    <row r="15" spans="1:3" x14ac:dyDescent="0.2">
      <c r="A15" s="80"/>
      <c r="C15" s="74"/>
    </row>
    <row r="16" spans="1:3" x14ac:dyDescent="0.2">
      <c r="A16" s="80"/>
      <c r="B16" s="83" t="s">
        <v>34</v>
      </c>
      <c r="C16" s="76"/>
    </row>
    <row r="17" spans="1:3" x14ac:dyDescent="0.2">
      <c r="A17" s="80"/>
      <c r="B17" s="71" t="s">
        <v>35</v>
      </c>
      <c r="C17" s="74" t="s">
        <v>48</v>
      </c>
    </row>
    <row r="18" spans="1:3" x14ac:dyDescent="0.2">
      <c r="A18" s="80"/>
      <c r="B18" s="71" t="s">
        <v>36</v>
      </c>
      <c r="C18" s="74" t="s">
        <v>49</v>
      </c>
    </row>
    <row r="19" spans="1:3" ht="25.5" x14ac:dyDescent="0.2">
      <c r="A19" s="80"/>
      <c r="B19" s="71" t="s">
        <v>37</v>
      </c>
      <c r="C19" s="74" t="s">
        <v>55</v>
      </c>
    </row>
    <row r="20" spans="1:3" ht="51" x14ac:dyDescent="0.2">
      <c r="A20" s="80"/>
      <c r="B20" s="71" t="s">
        <v>38</v>
      </c>
      <c r="C20" s="74" t="s">
        <v>56</v>
      </c>
    </row>
    <row r="21" spans="1:3" ht="38.25" x14ac:dyDescent="0.2">
      <c r="A21" s="80"/>
      <c r="B21" s="71" t="s">
        <v>39</v>
      </c>
      <c r="C21" s="74" t="s">
        <v>45</v>
      </c>
    </row>
    <row r="22" spans="1:3" ht="51" x14ac:dyDescent="0.2">
      <c r="A22" s="80"/>
      <c r="B22" s="71" t="s">
        <v>40</v>
      </c>
      <c r="C22" s="74" t="s">
        <v>46</v>
      </c>
    </row>
    <row r="23" spans="1:3" x14ac:dyDescent="0.2">
      <c r="A23" s="80"/>
      <c r="B23" s="71" t="s">
        <v>41</v>
      </c>
      <c r="C23" s="74" t="s">
        <v>42</v>
      </c>
    </row>
    <row r="24" spans="1:3" x14ac:dyDescent="0.2">
      <c r="A24" s="81"/>
      <c r="B24" s="82"/>
      <c r="C24" s="77"/>
    </row>
  </sheetData>
  <sheetProtection sheet="1" objects="1" scenarios="1"/>
  <mergeCells count="3">
    <mergeCell ref="B7:C7"/>
    <mergeCell ref="B9:C9"/>
    <mergeCell ref="B11:C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9"/>
  <sheetViews>
    <sheetView showRowColHeaders="0" zoomScale="85" zoomScaleNormal="85" workbookViewId="0">
      <selection activeCell="C8" sqref="C8"/>
    </sheetView>
  </sheetViews>
  <sheetFormatPr defaultRowHeight="12.75" x14ac:dyDescent="0.2"/>
  <cols>
    <col min="1" max="1" width="4.7109375" style="14" customWidth="1"/>
    <col min="2" max="2" width="44.42578125" style="14" customWidth="1"/>
    <col min="3" max="3" width="13.140625" style="14" customWidth="1"/>
    <col min="4" max="4" width="9.5703125" style="14" customWidth="1"/>
    <col min="5" max="5" width="11.7109375" style="14" customWidth="1"/>
    <col min="6" max="6" width="9.140625" style="14"/>
    <col min="7" max="7" width="13" style="14" customWidth="1"/>
    <col min="8" max="8" width="5.42578125" style="14" customWidth="1"/>
    <col min="9" max="16384" width="9.140625" style="14"/>
  </cols>
  <sheetData>
    <row r="1" spans="1:8" x14ac:dyDescent="0.2">
      <c r="A1" s="34"/>
      <c r="B1" s="35"/>
      <c r="C1" s="35"/>
      <c r="D1" s="36" t="s">
        <v>7</v>
      </c>
      <c r="E1" s="37">
        <v>3.2810000000000001</v>
      </c>
      <c r="F1" s="35"/>
      <c r="G1" s="35"/>
      <c r="H1" s="38"/>
    </row>
    <row r="2" spans="1:8" x14ac:dyDescent="0.2">
      <c r="A2" s="34"/>
      <c r="B2" s="35"/>
      <c r="C2" s="35"/>
      <c r="D2" s="35"/>
      <c r="E2" s="35"/>
      <c r="F2" s="35"/>
      <c r="G2" s="35"/>
      <c r="H2" s="38"/>
    </row>
    <row r="3" spans="1:8" x14ac:dyDescent="0.2">
      <c r="A3" s="34"/>
      <c r="B3" s="39"/>
      <c r="C3" s="40"/>
      <c r="D3" s="40"/>
      <c r="E3" s="40"/>
      <c r="F3" s="40"/>
      <c r="G3" s="40"/>
      <c r="H3" s="38"/>
    </row>
    <row r="4" spans="1:8" x14ac:dyDescent="0.2">
      <c r="A4" s="34"/>
      <c r="B4" s="35"/>
      <c r="C4" s="35"/>
      <c r="D4" s="35"/>
      <c r="E4" s="35"/>
      <c r="F4" s="35"/>
      <c r="G4" s="35"/>
      <c r="H4" s="38"/>
    </row>
    <row r="5" spans="1:8" s="96" customFormat="1" ht="18" x14ac:dyDescent="0.25">
      <c r="A5" s="123" t="s">
        <v>76</v>
      </c>
      <c r="B5" s="124"/>
      <c r="C5" s="124"/>
      <c r="D5" s="124"/>
      <c r="E5" s="124"/>
      <c r="F5" s="124"/>
      <c r="G5" s="124"/>
      <c r="H5" s="125"/>
    </row>
    <row r="6" spans="1:8" x14ac:dyDescent="0.2">
      <c r="A6" s="34"/>
      <c r="B6" s="35"/>
      <c r="C6" s="35"/>
      <c r="D6" s="35"/>
      <c r="E6" s="35"/>
      <c r="F6" s="35"/>
      <c r="G6" s="35"/>
      <c r="H6" s="38"/>
    </row>
    <row r="7" spans="1:8" x14ac:dyDescent="0.2">
      <c r="A7" s="34"/>
      <c r="B7" s="15" t="s">
        <v>0</v>
      </c>
      <c r="C7" s="16" t="s">
        <v>3</v>
      </c>
      <c r="D7" s="4"/>
      <c r="E7" s="8"/>
      <c r="F7" s="8"/>
      <c r="G7" s="35"/>
      <c r="H7" s="38"/>
    </row>
    <row r="8" spans="1:8" x14ac:dyDescent="0.2">
      <c r="A8" s="41"/>
      <c r="B8" s="17" t="s">
        <v>50</v>
      </c>
      <c r="C8" s="18"/>
      <c r="D8" s="4"/>
      <c r="E8" s="8"/>
      <c r="F8" s="8"/>
      <c r="G8" s="35"/>
      <c r="H8" s="38"/>
    </row>
    <row r="9" spans="1:8" x14ac:dyDescent="0.2">
      <c r="A9" s="41"/>
      <c r="B9" s="17" t="s">
        <v>51</v>
      </c>
      <c r="C9" s="18"/>
      <c r="D9" s="4"/>
      <c r="E9" s="8"/>
      <c r="F9" s="8"/>
      <c r="G9" s="35"/>
      <c r="H9" s="38"/>
    </row>
    <row r="10" spans="1:8" x14ac:dyDescent="0.2">
      <c r="A10" s="41"/>
      <c r="B10" s="19" t="s">
        <v>22</v>
      </c>
      <c r="C10" s="53">
        <f>C8*C9</f>
        <v>0</v>
      </c>
      <c r="D10" s="4"/>
      <c r="E10" s="8"/>
      <c r="F10" s="8"/>
      <c r="G10" s="35"/>
      <c r="H10" s="38"/>
    </row>
    <row r="11" spans="1:8" x14ac:dyDescent="0.2">
      <c r="A11" s="34"/>
      <c r="B11" s="21"/>
      <c r="C11" s="21"/>
      <c r="D11" s="8"/>
      <c r="E11" s="8"/>
      <c r="F11" s="8"/>
      <c r="G11" s="35"/>
      <c r="H11" s="38"/>
    </row>
    <row r="12" spans="1:8" x14ac:dyDescent="0.2">
      <c r="A12" s="34"/>
      <c r="B12" s="22" t="s">
        <v>1</v>
      </c>
      <c r="C12" s="23"/>
      <c r="D12" s="8"/>
      <c r="E12" s="8"/>
      <c r="F12" s="8"/>
      <c r="G12" s="35"/>
      <c r="H12" s="38"/>
    </row>
    <row r="13" spans="1:8" x14ac:dyDescent="0.2">
      <c r="A13" s="34"/>
      <c r="B13" s="17" t="s">
        <v>4</v>
      </c>
      <c r="C13" s="68"/>
      <c r="D13" s="47" t="s">
        <v>17</v>
      </c>
      <c r="E13" s="8"/>
      <c r="F13" s="8"/>
      <c r="G13" s="35"/>
      <c r="H13" s="38"/>
    </row>
    <row r="14" spans="1:8" x14ac:dyDescent="0.2">
      <c r="A14" s="34"/>
      <c r="B14" s="17" t="s">
        <v>2</v>
      </c>
      <c r="C14" s="68"/>
      <c r="D14" s="47" t="s">
        <v>18</v>
      </c>
      <c r="E14" s="8"/>
      <c r="F14" s="8"/>
      <c r="G14" s="35"/>
      <c r="H14" s="38"/>
    </row>
    <row r="15" spans="1:8" x14ac:dyDescent="0.2">
      <c r="A15" s="34"/>
      <c r="B15" s="67" t="s">
        <v>29</v>
      </c>
      <c r="C15" s="20">
        <f>ROUND(((2*(C9-(C13*2))) +( 2*(C8-(C13*2)))) * 1,0)</f>
        <v>0</v>
      </c>
      <c r="D15" s="4"/>
      <c r="E15" s="8"/>
      <c r="F15" s="8"/>
      <c r="G15" s="35"/>
      <c r="H15" s="38"/>
    </row>
    <row r="16" spans="1:8" x14ac:dyDescent="0.2">
      <c r="A16" s="34"/>
      <c r="B16" s="67" t="s">
        <v>30</v>
      </c>
      <c r="C16" s="20">
        <f>ROUND(IF(C14&lt;=0,0,(((C9-((C13*2)+(C14*2)))*(ROUND(((C8-((C13*2)+(C14*2)))/C14),0)+1)+(((C8-((C13*2)+(C14*2)))/C14)*C14))*1)),0)</f>
        <v>0</v>
      </c>
      <c r="D16" s="4"/>
      <c r="E16" s="8"/>
      <c r="F16" s="8"/>
      <c r="G16" s="35"/>
      <c r="H16" s="38"/>
    </row>
    <row r="17" spans="1:9" s="102" customFormat="1" ht="15.75" x14ac:dyDescent="0.25">
      <c r="A17" s="98"/>
      <c r="B17" s="94" t="s">
        <v>26</v>
      </c>
      <c r="C17" s="97">
        <f>SUM(C15:C16)</f>
        <v>0</v>
      </c>
      <c r="D17" s="93" t="s">
        <v>52</v>
      </c>
      <c r="E17" s="99"/>
      <c r="F17" s="99"/>
      <c r="G17" s="100"/>
      <c r="H17" s="101"/>
    </row>
    <row r="18" spans="1:9" ht="13.5" thickBot="1" x14ac:dyDescent="0.25">
      <c r="A18" s="55"/>
      <c r="B18" s="55"/>
      <c r="C18" s="55"/>
      <c r="D18" s="55"/>
      <c r="E18" s="55"/>
      <c r="F18" s="55"/>
      <c r="G18" s="56"/>
      <c r="H18" s="57"/>
    </row>
    <row r="19" spans="1:9" s="115" customFormat="1" ht="15" x14ac:dyDescent="0.25">
      <c r="A19" s="111"/>
      <c r="B19" s="112" t="s">
        <v>28</v>
      </c>
      <c r="C19" s="113"/>
      <c r="D19" s="113"/>
      <c r="E19" s="113"/>
      <c r="F19" s="113"/>
      <c r="G19" s="113"/>
      <c r="H19" s="114"/>
    </row>
    <row r="20" spans="1:9" s="115" customFormat="1" ht="14.25" x14ac:dyDescent="0.2">
      <c r="A20" s="27"/>
      <c r="B20" s="27"/>
      <c r="C20" s="27"/>
      <c r="D20" s="27"/>
      <c r="E20" s="27"/>
      <c r="F20" s="27"/>
      <c r="G20" s="27"/>
      <c r="H20" s="35"/>
      <c r="I20" s="122"/>
    </row>
    <row r="21" spans="1:9" x14ac:dyDescent="0.2">
      <c r="A21" s="34"/>
      <c r="B21" s="22"/>
      <c r="C21" s="24" t="s">
        <v>5</v>
      </c>
      <c r="D21" s="8"/>
      <c r="E21" s="8"/>
      <c r="F21" s="8"/>
      <c r="G21" s="35"/>
      <c r="H21" s="38"/>
    </row>
    <row r="22" spans="1:9" x14ac:dyDescent="0.2">
      <c r="A22" s="34"/>
      <c r="B22" s="25" t="s">
        <v>57</v>
      </c>
      <c r="C22" s="26"/>
      <c r="D22" s="35"/>
      <c r="E22" s="35"/>
      <c r="F22" s="35"/>
      <c r="G22" s="35"/>
      <c r="H22" s="38"/>
    </row>
    <row r="23" spans="1:9" x14ac:dyDescent="0.2">
      <c r="A23" s="34"/>
      <c r="B23" s="17" t="s">
        <v>58</v>
      </c>
      <c r="C23" s="18"/>
      <c r="D23" s="35"/>
      <c r="E23" s="35"/>
      <c r="F23" s="1" t="s">
        <v>9</v>
      </c>
      <c r="G23" s="3">
        <f>(C22*100)+(C23*50)+(C24*25)+(C25*17)+(C26*10)+(C27*3)</f>
        <v>0</v>
      </c>
      <c r="H23" s="38"/>
    </row>
    <row r="24" spans="1:9" x14ac:dyDescent="0.2">
      <c r="A24" s="34"/>
      <c r="B24" s="17" t="s">
        <v>59</v>
      </c>
      <c r="C24" s="18"/>
      <c r="D24" s="4"/>
      <c r="E24" s="35"/>
      <c r="F24" s="5" t="str">
        <f>IF(G24 &lt; 0, "Feet of SC Still Needed:", "Excess Feet of SC:")</f>
        <v>Excess Feet of SC:</v>
      </c>
      <c r="G24" s="108">
        <f>G23-C17</f>
        <v>0</v>
      </c>
      <c r="H24" s="38"/>
    </row>
    <row r="25" spans="1:9" x14ac:dyDescent="0.2">
      <c r="A25" s="34"/>
      <c r="B25" s="17" t="s">
        <v>60</v>
      </c>
      <c r="C25" s="18"/>
      <c r="D25" s="35"/>
      <c r="E25" s="35"/>
      <c r="H25" s="38"/>
    </row>
    <row r="26" spans="1:9" x14ac:dyDescent="0.2">
      <c r="A26" s="34"/>
      <c r="B26" s="17" t="s">
        <v>61</v>
      </c>
      <c r="C26" s="18"/>
      <c r="D26" s="4"/>
      <c r="E26" s="7"/>
      <c r="F26" s="8"/>
      <c r="G26" s="35"/>
      <c r="H26" s="38"/>
    </row>
    <row r="27" spans="1:9" x14ac:dyDescent="0.2">
      <c r="A27" s="34"/>
      <c r="B27" s="17" t="s">
        <v>62</v>
      </c>
      <c r="C27" s="18"/>
      <c r="D27" s="9"/>
      <c r="E27" s="8"/>
      <c r="F27" s="8"/>
      <c r="G27" s="35"/>
      <c r="H27" s="38"/>
    </row>
    <row r="28" spans="1:9" ht="13.5" thickBot="1" x14ac:dyDescent="0.25">
      <c r="A28" s="58"/>
      <c r="B28" s="59"/>
      <c r="C28" s="60"/>
      <c r="D28" s="61"/>
      <c r="E28" s="55"/>
      <c r="F28" s="55"/>
      <c r="G28" s="56"/>
      <c r="H28" s="57"/>
    </row>
    <row r="29" spans="1:9" s="115" customFormat="1" ht="15" x14ac:dyDescent="0.25">
      <c r="A29" s="111"/>
      <c r="B29" s="116" t="s">
        <v>19</v>
      </c>
      <c r="C29" s="116"/>
      <c r="D29" s="116"/>
      <c r="E29" s="116"/>
      <c r="F29" s="116"/>
      <c r="G29" s="113"/>
      <c r="H29" s="114"/>
    </row>
    <row r="30" spans="1:9" s="115" customFormat="1" ht="14.25" x14ac:dyDescent="0.2">
      <c r="A30" s="27"/>
      <c r="B30" s="27"/>
      <c r="C30" s="27"/>
      <c r="D30" s="27"/>
      <c r="E30" s="27"/>
      <c r="F30" s="27"/>
      <c r="G30" s="27"/>
      <c r="H30" s="35"/>
      <c r="I30" s="122"/>
    </row>
    <row r="31" spans="1:9" ht="13.5" thickBot="1" x14ac:dyDescent="0.25">
      <c r="A31" s="34"/>
      <c r="B31" s="52" t="s">
        <v>11</v>
      </c>
      <c r="C31" s="28">
        <v>3</v>
      </c>
      <c r="D31" s="46" t="s">
        <v>13</v>
      </c>
      <c r="E31" s="27"/>
      <c r="F31" s="27"/>
      <c r="G31" s="8"/>
      <c r="H31" s="42"/>
    </row>
    <row r="32" spans="1:9" x14ac:dyDescent="0.2">
      <c r="A32" s="34"/>
      <c r="B32" s="54" t="s">
        <v>10</v>
      </c>
      <c r="C32" s="109">
        <f>IF(C17=0,0,ROUNDUP(C17/C31,0)+1)</f>
        <v>0</v>
      </c>
      <c r="D32" s="27"/>
      <c r="E32" s="27"/>
      <c r="F32" s="27"/>
      <c r="G32" s="8"/>
      <c r="H32" s="42"/>
    </row>
    <row r="33" spans="1:11" x14ac:dyDescent="0.2">
      <c r="A33" s="34"/>
      <c r="B33" s="2"/>
      <c r="C33" s="27"/>
      <c r="D33" s="27"/>
      <c r="E33" s="27"/>
      <c r="F33" s="27"/>
      <c r="G33" s="8"/>
      <c r="H33" s="42"/>
    </row>
    <row r="34" spans="1:11" x14ac:dyDescent="0.2">
      <c r="A34" s="34"/>
      <c r="B34" s="51"/>
      <c r="C34" s="24" t="s">
        <v>5</v>
      </c>
      <c r="D34" s="27"/>
      <c r="E34" s="27"/>
      <c r="F34" s="27"/>
      <c r="G34" s="8"/>
      <c r="H34" s="42"/>
    </row>
    <row r="35" spans="1:11" x14ac:dyDescent="0.2">
      <c r="A35" s="34"/>
      <c r="B35" s="25" t="s">
        <v>63</v>
      </c>
      <c r="C35" s="26"/>
      <c r="D35" s="35"/>
      <c r="E35" s="35"/>
      <c r="F35" s="35"/>
      <c r="G35" s="35"/>
      <c r="H35" s="38"/>
      <c r="K35" s="10"/>
    </row>
    <row r="36" spans="1:11" x14ac:dyDescent="0.2">
      <c r="A36" s="34"/>
      <c r="B36" s="29" t="s">
        <v>64</v>
      </c>
      <c r="C36" s="30"/>
      <c r="D36" s="11"/>
      <c r="E36" s="35"/>
      <c r="F36" s="1" t="s">
        <v>8</v>
      </c>
      <c r="G36" s="12">
        <f>(C35*200)+(C36*50)+(C37*25)+(C38*10)</f>
        <v>0</v>
      </c>
      <c r="H36" s="38"/>
    </row>
    <row r="37" spans="1:11" x14ac:dyDescent="0.2">
      <c r="A37" s="34"/>
      <c r="B37" s="17" t="s">
        <v>65</v>
      </c>
      <c r="C37" s="30"/>
      <c r="D37" s="11"/>
      <c r="E37" s="8"/>
      <c r="F37" s="1" t="str">
        <f>IF(G37 &lt; 0, "Clips Still Needed:", "Excess Clips:")</f>
        <v>Excess Clips:</v>
      </c>
      <c r="G37" s="108">
        <f>G36-C32</f>
        <v>0</v>
      </c>
      <c r="H37" s="38"/>
    </row>
    <row r="38" spans="1:11" x14ac:dyDescent="0.2">
      <c r="A38" s="34"/>
      <c r="B38" s="17" t="s">
        <v>66</v>
      </c>
      <c r="C38" s="18"/>
      <c r="D38" s="6"/>
      <c r="E38" s="8"/>
      <c r="H38" s="38"/>
    </row>
    <row r="39" spans="1:11" ht="13.5" thickBot="1" x14ac:dyDescent="0.25">
      <c r="A39" s="58"/>
      <c r="B39" s="62"/>
      <c r="C39" s="63"/>
      <c r="D39" s="64"/>
      <c r="E39" s="55"/>
      <c r="F39" s="65"/>
      <c r="G39" s="64"/>
      <c r="H39" s="57"/>
    </row>
    <row r="40" spans="1:11" s="115" customFormat="1" ht="15" x14ac:dyDescent="0.25">
      <c r="A40" s="111"/>
      <c r="B40" s="117" t="s">
        <v>20</v>
      </c>
      <c r="C40" s="118"/>
      <c r="D40" s="119"/>
      <c r="E40" s="113"/>
      <c r="F40" s="120"/>
      <c r="G40" s="119"/>
      <c r="H40" s="114"/>
    </row>
    <row r="41" spans="1:11" s="115" customFormat="1" ht="14.25" x14ac:dyDescent="0.2">
      <c r="A41" s="27"/>
      <c r="B41" s="27"/>
      <c r="C41" s="27"/>
      <c r="D41" s="27"/>
      <c r="E41" s="27"/>
      <c r="F41" s="27"/>
      <c r="G41" s="27"/>
      <c r="H41" s="35"/>
      <c r="I41" s="122"/>
    </row>
    <row r="42" spans="1:11" ht="13.5" thickBot="1" x14ac:dyDescent="0.25">
      <c r="A42" s="34"/>
      <c r="B42" s="52" t="s">
        <v>12</v>
      </c>
      <c r="C42" s="28">
        <v>10</v>
      </c>
      <c r="D42" s="46" t="s">
        <v>16</v>
      </c>
      <c r="E42" s="8"/>
      <c r="F42" s="35"/>
      <c r="G42" s="6"/>
      <c r="H42" s="38"/>
    </row>
    <row r="43" spans="1:11" x14ac:dyDescent="0.2">
      <c r="A43" s="34"/>
      <c r="B43" s="54" t="s">
        <v>15</v>
      </c>
      <c r="C43" s="110">
        <f>C17/C42</f>
        <v>0</v>
      </c>
      <c r="D43" s="49"/>
      <c r="E43" s="8"/>
      <c r="F43" s="35"/>
      <c r="G43" s="6"/>
      <c r="H43" s="38"/>
    </row>
    <row r="44" spans="1:11" x14ac:dyDescent="0.2">
      <c r="A44" s="49"/>
      <c r="B44" s="49"/>
      <c r="C44" s="49"/>
      <c r="D44" s="49"/>
      <c r="E44" s="8"/>
      <c r="F44" s="35"/>
      <c r="G44" s="6"/>
      <c r="H44" s="38"/>
    </row>
    <row r="45" spans="1:11" x14ac:dyDescent="0.2">
      <c r="A45" s="34"/>
      <c r="B45" s="50"/>
      <c r="C45" s="24" t="s">
        <v>5</v>
      </c>
      <c r="D45" s="49"/>
      <c r="E45" s="8"/>
      <c r="F45" s="35"/>
      <c r="G45" s="6"/>
      <c r="H45" s="38"/>
    </row>
    <row r="46" spans="1:11" x14ac:dyDescent="0.2">
      <c r="A46" s="4"/>
      <c r="B46" s="33" t="s">
        <v>67</v>
      </c>
      <c r="C46" s="18"/>
      <c r="D46" s="6"/>
      <c r="E46" s="8"/>
      <c r="F46" s="1" t="s">
        <v>14</v>
      </c>
      <c r="G46" s="12">
        <f>C46*10</f>
        <v>0</v>
      </c>
      <c r="H46" s="38"/>
    </row>
    <row r="47" spans="1:11" x14ac:dyDescent="0.2">
      <c r="A47" s="4"/>
      <c r="B47" s="21"/>
      <c r="C47" s="31"/>
      <c r="D47" s="6"/>
      <c r="E47" s="8"/>
      <c r="F47" s="1" t="str">
        <f>IF(G47 &lt; 0, "Tags Still Needed:", "Excess Tags:")</f>
        <v>Excess Tags:</v>
      </c>
      <c r="G47" s="108">
        <f>G46-C43</f>
        <v>0</v>
      </c>
      <c r="H47" s="38"/>
    </row>
    <row r="48" spans="1:11" x14ac:dyDescent="0.2">
      <c r="A48" s="4"/>
      <c r="B48" s="8"/>
      <c r="C48" s="32"/>
      <c r="D48" s="6"/>
      <c r="E48" s="8"/>
      <c r="H48" s="38"/>
    </row>
    <row r="49" spans="1:9" ht="74.25" customHeight="1" x14ac:dyDescent="0.2">
      <c r="A49" s="92" t="s">
        <v>52</v>
      </c>
      <c r="B49" s="90" t="s">
        <v>74</v>
      </c>
      <c r="C49" s="90"/>
      <c r="D49" s="90"/>
      <c r="E49" s="90"/>
      <c r="F49" s="90"/>
      <c r="G49" s="90"/>
      <c r="H49" s="91"/>
      <c r="I49" s="34"/>
    </row>
    <row r="50" spans="1:9" x14ac:dyDescent="0.2">
      <c r="A50" s="43"/>
      <c r="B50" s="23"/>
      <c r="C50" s="23"/>
      <c r="D50" s="23"/>
      <c r="E50" s="44"/>
      <c r="F50" s="44"/>
      <c r="G50" s="44"/>
      <c r="H50" s="45"/>
    </row>
    <row r="51" spans="1:9" x14ac:dyDescent="0.2">
      <c r="A51" s="13"/>
      <c r="B51" s="13"/>
      <c r="C51" s="13"/>
      <c r="D51" s="13"/>
    </row>
    <row r="52" spans="1:9" x14ac:dyDescent="0.2">
      <c r="A52" s="13"/>
      <c r="B52" s="13"/>
      <c r="C52" s="13"/>
      <c r="D52" s="13"/>
    </row>
    <row r="53" spans="1:9" x14ac:dyDescent="0.2">
      <c r="A53" s="13"/>
      <c r="B53" s="13"/>
      <c r="C53" s="13"/>
      <c r="D53" s="13"/>
    </row>
    <row r="54" spans="1:9" x14ac:dyDescent="0.2">
      <c r="A54" s="13"/>
      <c r="B54" s="13"/>
      <c r="C54" s="13"/>
      <c r="D54" s="13"/>
    </row>
    <row r="55" spans="1:9" x14ac:dyDescent="0.2">
      <c r="A55" s="13"/>
      <c r="B55" s="13"/>
      <c r="C55" s="13"/>
      <c r="D55" s="13"/>
    </row>
    <row r="56" spans="1:9" x14ac:dyDescent="0.2">
      <c r="A56" s="13"/>
      <c r="B56" s="13"/>
      <c r="C56" s="13"/>
      <c r="D56" s="13"/>
    </row>
    <row r="57" spans="1:9" x14ac:dyDescent="0.2">
      <c r="A57" s="13"/>
      <c r="B57" s="13"/>
      <c r="C57" s="13"/>
      <c r="D57" s="13"/>
    </row>
    <row r="58" spans="1:9" x14ac:dyDescent="0.2">
      <c r="A58" s="13"/>
      <c r="B58" s="13"/>
      <c r="C58" s="13"/>
      <c r="D58" s="13"/>
    </row>
    <row r="59" spans="1:9" x14ac:dyDescent="0.2">
      <c r="A59" s="13"/>
      <c r="B59" s="13"/>
      <c r="C59" s="13"/>
      <c r="D59" s="13"/>
    </row>
  </sheetData>
  <sheetProtection sheet="1" selectLockedCells="1"/>
  <mergeCells count="2">
    <mergeCell ref="A5:H5"/>
    <mergeCell ref="B49:H49"/>
  </mergeCells>
  <phoneticPr fontId="1" type="noConversion"/>
  <conditionalFormatting sqref="G24">
    <cfRule type="cellIs" dxfId="11" priority="7" operator="greaterThan">
      <formula>0</formula>
    </cfRule>
    <cfRule type="cellIs" dxfId="10" priority="8" operator="lessThan">
      <formula>1</formula>
    </cfRule>
  </conditionalFormatting>
  <conditionalFormatting sqref="G47">
    <cfRule type="cellIs" dxfId="9" priority="3" operator="greaterThan">
      <formula>0</formula>
    </cfRule>
    <cfRule type="cellIs" dxfId="8" priority="4" operator="lessThan">
      <formula>1</formula>
    </cfRule>
  </conditionalFormatting>
  <conditionalFormatting sqref="G37">
    <cfRule type="cellIs" dxfId="7" priority="1" operator="greaterThan">
      <formula>0</formula>
    </cfRule>
    <cfRule type="cellIs" dxfId="6" priority="2" operator="lessThan">
      <formula>1</formula>
    </cfRule>
  </conditionalFormatting>
  <dataValidations count="5">
    <dataValidation type="decimal" showInputMessage="1" showErrorMessage="1" errorTitle="Invalid Data Entry" error="The input value for J-clip spacing is restricted to a minimum of 1' and a maximum of 10' (or the total feet of cable required, if such total is less than 10').  The default value is 2'." sqref="C31" xr:uid="{00000000-0002-0000-0100-000000000000}">
      <formula1>IF(C17=0,2,1)</formula1>
      <formula2>IF(C17=0,2,MIN(C17,10))</formula2>
    </dataValidation>
    <dataValidation type="decimal" allowBlank="1" showInputMessage="1" showErrorMessage="1" errorTitle="Invalid Data Entry" error="A positive number is required for the Cable Calculator to produce accurate results (input value is limited to a maximum of 10,000)." sqref="C8:C9" xr:uid="{00000000-0002-0000-0100-000001000000}">
      <formula1>0</formula1>
      <formula2>10000</formula2>
    </dataValidation>
    <dataValidation type="decimal" allowBlank="1" showInputMessage="1" showErrorMessage="1" errorTitle="Invalid Data Entry" error="A positive number is required for the Cable Calculator to produce accurate results (input value is limited to a maximum of 100,000)." sqref="C22:C28" xr:uid="{00000000-0002-0000-0100-000002000000}">
      <formula1>0</formula1>
      <formula2>100000</formula2>
    </dataValidation>
    <dataValidation type="decimal" allowBlank="1" showInputMessage="1" showErrorMessage="1" errorTitle="Invalid Data Entry" error="A positive number is required for the Cable Calculator to produce accurate results (input value is limited to half of the room's width or length, whichever is less)." sqref="C13" xr:uid="{00000000-0002-0000-0100-000003000000}">
      <formula1>0</formula1>
      <formula2>MIN(C8:C9)/2</formula2>
    </dataValidation>
    <dataValidation type="decimal" allowBlank="1" showInputMessage="1" showErrorMessage="1" errorTitle="Invalid Data Entry" error="A positive number is required for the Cable Calculator to produce accurate results (input value is limited to half of the shortest distance between the parallel width or the parallel length segments of the perimeter cable)." sqref="C14" xr:uid="{00000000-0002-0000-0100-000004000000}">
      <formula1>0</formula1>
      <formula2>(MIN(C8:C9)-C13*2)/2</formula2>
    </dataValidation>
  </dataValidations>
  <pageMargins left="0.25" right="0.5" top="1" bottom="1" header="0.5" footer="0.5"/>
  <pageSetup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RowColHeaders="0" zoomScale="85" zoomScaleNormal="85" workbookViewId="0"/>
  </sheetViews>
  <sheetFormatPr defaultRowHeight="12.75" x14ac:dyDescent="0.2"/>
  <cols>
    <col min="1" max="1" width="4.7109375" style="14" customWidth="1"/>
    <col min="2" max="2" width="44.42578125" style="14" customWidth="1"/>
    <col min="3" max="3" width="13" style="14" customWidth="1"/>
    <col min="4" max="4" width="9.5703125" style="14" customWidth="1"/>
    <col min="5" max="5" width="11.7109375" style="14" customWidth="1"/>
    <col min="6" max="6" width="9.140625" style="14"/>
    <col min="7" max="7" width="12.85546875" style="14" customWidth="1"/>
    <col min="8" max="8" width="5.42578125" style="14" customWidth="1"/>
    <col min="9" max="16384" width="9.140625" style="14"/>
  </cols>
  <sheetData>
    <row r="1" spans="1:9" x14ac:dyDescent="0.2">
      <c r="A1" s="34"/>
      <c r="B1" s="35"/>
      <c r="C1" s="35"/>
      <c r="D1" s="36" t="s">
        <v>7</v>
      </c>
      <c r="E1" s="37">
        <v>3.2810000000000001</v>
      </c>
      <c r="F1" s="35"/>
      <c r="G1" s="35"/>
      <c r="H1" s="35"/>
      <c r="I1" s="34"/>
    </row>
    <row r="2" spans="1:9" x14ac:dyDescent="0.2">
      <c r="A2" s="34"/>
      <c r="B2" s="35"/>
      <c r="C2" s="35"/>
      <c r="D2" s="35"/>
      <c r="E2" s="35"/>
      <c r="F2" s="35"/>
      <c r="G2" s="35"/>
      <c r="H2" s="35"/>
      <c r="I2" s="34"/>
    </row>
    <row r="3" spans="1:9" x14ac:dyDescent="0.2">
      <c r="A3" s="34"/>
      <c r="B3" s="39"/>
      <c r="C3" s="40"/>
      <c r="D3" s="40"/>
      <c r="E3" s="40"/>
      <c r="F3" s="40"/>
      <c r="G3" s="40"/>
      <c r="H3" s="35"/>
      <c r="I3" s="34"/>
    </row>
    <row r="4" spans="1:9" x14ac:dyDescent="0.2">
      <c r="A4" s="34"/>
      <c r="B4" s="35"/>
      <c r="C4" s="35"/>
      <c r="D4" s="35"/>
      <c r="E4" s="35"/>
      <c r="F4" s="35"/>
      <c r="G4" s="35"/>
      <c r="H4" s="35"/>
      <c r="I4" s="34"/>
    </row>
    <row r="5" spans="1:9" s="96" customFormat="1" ht="18" x14ac:dyDescent="0.25">
      <c r="A5" s="123" t="s">
        <v>75</v>
      </c>
      <c r="B5" s="124"/>
      <c r="C5" s="124"/>
      <c r="D5" s="124"/>
      <c r="E5" s="124"/>
      <c r="F5" s="124"/>
      <c r="G5" s="124"/>
      <c r="H5" s="124"/>
      <c r="I5" s="95"/>
    </row>
    <row r="6" spans="1:9" x14ac:dyDescent="0.2">
      <c r="A6" s="34"/>
      <c r="B6" s="35"/>
      <c r="C6" s="35"/>
      <c r="D6" s="35"/>
      <c r="E6" s="35"/>
      <c r="F6" s="35"/>
      <c r="G6" s="35"/>
      <c r="H6" s="35"/>
      <c r="I6" s="34"/>
    </row>
    <row r="7" spans="1:9" x14ac:dyDescent="0.2">
      <c r="A7" s="34"/>
      <c r="B7" s="15" t="s">
        <v>0</v>
      </c>
      <c r="C7" s="16" t="s">
        <v>6</v>
      </c>
      <c r="D7" s="4"/>
      <c r="E7" s="8"/>
      <c r="F7" s="8"/>
      <c r="G7" s="35"/>
      <c r="H7" s="35"/>
      <c r="I7" s="34"/>
    </row>
    <row r="8" spans="1:9" x14ac:dyDescent="0.2">
      <c r="A8" s="41" t="e">
        <f>ROUNDDOWN(IF((((#REF! - ((#REF! * 100) + (#REF! * 50))) / 25) &lt; 0),0,((#REF! - ((#REF! * 100) + (#REF! * 50))) / 25)),0)</f>
        <v>#REF!</v>
      </c>
      <c r="B8" s="17" t="s">
        <v>50</v>
      </c>
      <c r="C8" s="106"/>
      <c r="D8" s="4"/>
      <c r="E8" s="8"/>
      <c r="F8" s="8"/>
      <c r="G8" s="35"/>
      <c r="H8" s="35"/>
      <c r="I8" s="34"/>
    </row>
    <row r="9" spans="1:9" x14ac:dyDescent="0.2">
      <c r="A9" s="41" t="e">
        <f>IF((#REF! - ((#REF! * 100) + (#REF! * 50))) &gt; 0,1,0)</f>
        <v>#REF!</v>
      </c>
      <c r="B9" s="17" t="s">
        <v>51</v>
      </c>
      <c r="C9" s="106"/>
      <c r="D9" s="4"/>
      <c r="E9" s="8"/>
      <c r="F9" s="8"/>
      <c r="G9" s="35"/>
      <c r="H9" s="35"/>
      <c r="I9" s="34"/>
    </row>
    <row r="10" spans="1:9" x14ac:dyDescent="0.2">
      <c r="A10" s="41"/>
      <c r="B10" s="19" t="s">
        <v>21</v>
      </c>
      <c r="C10" s="107">
        <f>C8*C9</f>
        <v>0</v>
      </c>
      <c r="D10" s="4"/>
      <c r="E10" s="8"/>
      <c r="F10" s="8"/>
      <c r="G10" s="35"/>
      <c r="H10" s="35"/>
      <c r="I10" s="34"/>
    </row>
    <row r="11" spans="1:9" x14ac:dyDescent="0.2">
      <c r="A11" s="34"/>
      <c r="B11" s="21"/>
      <c r="C11" s="21"/>
      <c r="D11" s="8"/>
      <c r="E11" s="8"/>
      <c r="F11" s="8"/>
      <c r="G11" s="35"/>
      <c r="H11" s="35"/>
      <c r="I11" s="34"/>
    </row>
    <row r="12" spans="1:9" x14ac:dyDescent="0.2">
      <c r="A12" s="34"/>
      <c r="B12" s="22" t="s">
        <v>1</v>
      </c>
      <c r="C12" s="23"/>
      <c r="D12" s="8"/>
      <c r="E12" s="8"/>
      <c r="F12" s="8"/>
      <c r="G12" s="35"/>
      <c r="H12" s="35"/>
      <c r="I12" s="34"/>
    </row>
    <row r="13" spans="1:9" x14ac:dyDescent="0.2">
      <c r="A13" s="34"/>
      <c r="B13" s="17" t="s">
        <v>4</v>
      </c>
      <c r="C13" s="105"/>
      <c r="D13" s="47" t="s">
        <v>17</v>
      </c>
      <c r="E13" s="8"/>
      <c r="F13" s="8"/>
      <c r="G13" s="35"/>
      <c r="H13" s="35"/>
      <c r="I13" s="34"/>
    </row>
    <row r="14" spans="1:9" x14ac:dyDescent="0.2">
      <c r="A14" s="34"/>
      <c r="B14" s="17" t="s">
        <v>2</v>
      </c>
      <c r="C14" s="105"/>
      <c r="D14" s="47" t="s">
        <v>18</v>
      </c>
      <c r="E14" s="8"/>
      <c r="F14" s="8"/>
      <c r="G14" s="35"/>
      <c r="H14" s="35"/>
      <c r="I14" s="34"/>
    </row>
    <row r="15" spans="1:9" x14ac:dyDescent="0.2">
      <c r="A15" s="34"/>
      <c r="B15" s="67" t="s">
        <v>29</v>
      </c>
      <c r="C15" s="104">
        <f>ROUND(((2*(C9-(C13*2))) +( 2*(C8-(C13*2)))) * 1,0)</f>
        <v>0</v>
      </c>
      <c r="D15" s="4"/>
      <c r="E15" s="8"/>
      <c r="F15" s="8"/>
      <c r="G15" s="35"/>
      <c r="H15" s="35"/>
      <c r="I15" s="34"/>
    </row>
    <row r="16" spans="1:9" x14ac:dyDescent="0.2">
      <c r="A16" s="34"/>
      <c r="B16" s="67" t="s">
        <v>30</v>
      </c>
      <c r="C16" s="104">
        <f>ROUND(IF(C14&lt;=0,0,(((C9-((C13*2)+(C14*2)))*(ROUND(((C8-((C13*2)+(C14*2)))/C14),0)+1)+(((C8-((C13*2)+(C14*2)))/C14)*C14))*1)),0)</f>
        <v>0</v>
      </c>
      <c r="D16" s="4"/>
      <c r="E16" s="8"/>
      <c r="F16" s="8"/>
      <c r="G16" s="35"/>
      <c r="H16" s="35"/>
      <c r="I16" s="34"/>
    </row>
    <row r="17" spans="1:9" s="102" customFormat="1" ht="15.75" x14ac:dyDescent="0.25">
      <c r="A17" s="98"/>
      <c r="B17" s="94" t="s">
        <v>27</v>
      </c>
      <c r="C17" s="103">
        <f>SUM(C15:C16)</f>
        <v>0</v>
      </c>
      <c r="D17" s="93" t="s">
        <v>52</v>
      </c>
      <c r="E17" s="99"/>
      <c r="F17" s="99"/>
      <c r="G17" s="100"/>
      <c r="H17" s="100"/>
      <c r="I17" s="98"/>
    </row>
    <row r="18" spans="1:9" ht="13.5" thickBot="1" x14ac:dyDescent="0.25">
      <c r="A18" s="58"/>
      <c r="B18" s="62"/>
      <c r="C18" s="62"/>
      <c r="D18" s="55"/>
      <c r="E18" s="55"/>
      <c r="F18" s="55"/>
      <c r="G18" s="56"/>
      <c r="H18" s="57"/>
      <c r="I18" s="34"/>
    </row>
    <row r="19" spans="1:9" s="115" customFormat="1" ht="15" x14ac:dyDescent="0.25">
      <c r="A19" s="111"/>
      <c r="B19" s="112" t="s">
        <v>28</v>
      </c>
      <c r="C19" s="121"/>
      <c r="D19" s="113"/>
      <c r="E19" s="113"/>
      <c r="F19" s="113"/>
      <c r="G19" s="113"/>
      <c r="H19" s="113"/>
      <c r="I19" s="122"/>
    </row>
    <row r="20" spans="1:9" s="115" customFormat="1" ht="14.25" x14ac:dyDescent="0.2">
      <c r="A20" s="27"/>
      <c r="B20" s="27"/>
      <c r="C20" s="27"/>
      <c r="D20" s="27"/>
      <c r="E20" s="27"/>
      <c r="F20" s="27"/>
      <c r="G20" s="27"/>
      <c r="H20" s="35"/>
      <c r="I20" s="122"/>
    </row>
    <row r="21" spans="1:9" x14ac:dyDescent="0.2">
      <c r="A21" s="4"/>
      <c r="B21" s="22"/>
      <c r="C21" s="24" t="s">
        <v>5</v>
      </c>
      <c r="D21" s="8"/>
      <c r="E21" s="8"/>
      <c r="F21" s="8"/>
      <c r="G21" s="8"/>
      <c r="H21" s="8"/>
      <c r="I21" s="34"/>
    </row>
    <row r="22" spans="1:9" x14ac:dyDescent="0.2">
      <c r="A22" s="34"/>
      <c r="B22" s="25" t="s">
        <v>68</v>
      </c>
      <c r="C22" s="26"/>
      <c r="D22" s="35"/>
      <c r="E22" s="35"/>
      <c r="F22" s="35"/>
      <c r="G22" s="35"/>
      <c r="H22" s="35"/>
      <c r="I22" s="34"/>
    </row>
    <row r="23" spans="1:9" x14ac:dyDescent="0.2">
      <c r="A23" s="34"/>
      <c r="B23" s="17" t="s">
        <v>69</v>
      </c>
      <c r="C23" s="18"/>
      <c r="D23" s="35"/>
      <c r="E23" s="35"/>
      <c r="F23" s="1" t="s">
        <v>25</v>
      </c>
      <c r="G23" s="12">
        <f>(C22*30.48)+(C23*15.24)+(C24*7.62)+(C25*5.1816)+(C26*3.048)+(C27*0.9144)</f>
        <v>0</v>
      </c>
      <c r="H23" s="35"/>
      <c r="I23" s="34"/>
    </row>
    <row r="24" spans="1:9" x14ac:dyDescent="0.2">
      <c r="A24" s="34"/>
      <c r="B24" s="17" t="s">
        <v>70</v>
      </c>
      <c r="C24" s="18"/>
      <c r="D24" s="4"/>
      <c r="E24" s="35"/>
      <c r="F24" s="5" t="str">
        <f>IF(G24 &lt; 0, "Meters of SC Still Needed:", "Excess Meters of SC:")</f>
        <v>Excess Meters of SC:</v>
      </c>
      <c r="G24" s="108">
        <f>G23-C17</f>
        <v>0</v>
      </c>
      <c r="H24" s="35"/>
      <c r="I24" s="34"/>
    </row>
    <row r="25" spans="1:9" x14ac:dyDescent="0.2">
      <c r="A25" s="34"/>
      <c r="B25" s="17" t="s">
        <v>71</v>
      </c>
      <c r="C25" s="18"/>
      <c r="D25" s="35"/>
      <c r="E25" s="35"/>
      <c r="H25" s="35"/>
      <c r="I25" s="34"/>
    </row>
    <row r="26" spans="1:9" x14ac:dyDescent="0.2">
      <c r="A26" s="34"/>
      <c r="B26" s="17" t="s">
        <v>72</v>
      </c>
      <c r="C26" s="18"/>
      <c r="D26" s="4"/>
      <c r="E26" s="7"/>
      <c r="F26" s="8"/>
      <c r="G26" s="35"/>
      <c r="H26" s="35"/>
      <c r="I26" s="34"/>
    </row>
    <row r="27" spans="1:9" x14ac:dyDescent="0.2">
      <c r="A27" s="34"/>
      <c r="B27" s="17" t="s">
        <v>73</v>
      </c>
      <c r="C27" s="18"/>
      <c r="D27" s="9"/>
      <c r="E27" s="8"/>
      <c r="F27" s="8"/>
      <c r="G27" s="35"/>
      <c r="H27" s="35"/>
      <c r="I27" s="34"/>
    </row>
    <row r="28" spans="1:9" ht="13.5" thickBot="1" x14ac:dyDescent="0.25">
      <c r="A28" s="58"/>
      <c r="B28" s="62"/>
      <c r="C28" s="55"/>
      <c r="D28" s="55"/>
      <c r="E28" s="55"/>
      <c r="F28" s="55"/>
      <c r="G28" s="55"/>
      <c r="H28" s="66"/>
      <c r="I28" s="34"/>
    </row>
    <row r="29" spans="1:9" s="115" customFormat="1" ht="15" x14ac:dyDescent="0.25">
      <c r="A29" s="111"/>
      <c r="B29" s="116" t="s">
        <v>19</v>
      </c>
      <c r="C29" s="116"/>
      <c r="D29" s="116"/>
      <c r="E29" s="116"/>
      <c r="F29" s="116"/>
      <c r="G29" s="113"/>
      <c r="H29" s="113"/>
      <c r="I29" s="122"/>
    </row>
    <row r="30" spans="1:9" s="115" customFormat="1" ht="14.25" x14ac:dyDescent="0.2">
      <c r="A30" s="27"/>
      <c r="B30" s="27"/>
      <c r="C30" s="27"/>
      <c r="D30" s="27"/>
      <c r="E30" s="27"/>
      <c r="F30" s="27"/>
      <c r="G30" s="27"/>
      <c r="H30" s="35"/>
      <c r="I30" s="122"/>
    </row>
    <row r="31" spans="1:9" ht="13.5" thickBot="1" x14ac:dyDescent="0.25">
      <c r="A31" s="34"/>
      <c r="B31" s="52" t="s">
        <v>23</v>
      </c>
      <c r="C31" s="48">
        <v>1</v>
      </c>
      <c r="D31" s="46" t="s">
        <v>53</v>
      </c>
      <c r="E31" s="27"/>
      <c r="F31" s="27"/>
      <c r="G31" s="35"/>
      <c r="H31" s="35"/>
      <c r="I31" s="34"/>
    </row>
    <row r="32" spans="1:9" x14ac:dyDescent="0.2">
      <c r="A32" s="34"/>
      <c r="B32" s="54" t="s">
        <v>10</v>
      </c>
      <c r="C32" s="109">
        <f>IF(C17=0,0,ROUNDUP(C17/C31,0)+1)</f>
        <v>0</v>
      </c>
      <c r="D32" s="49"/>
      <c r="E32" s="27"/>
      <c r="F32" s="27"/>
      <c r="G32" s="35"/>
      <c r="H32" s="35"/>
      <c r="I32" s="34"/>
    </row>
    <row r="33" spans="1:11" x14ac:dyDescent="0.2">
      <c r="A33" s="27"/>
      <c r="B33" s="27"/>
      <c r="C33" s="27"/>
      <c r="D33" s="27"/>
      <c r="E33" s="27"/>
      <c r="F33" s="27"/>
      <c r="G33" s="27"/>
      <c r="H33" s="35"/>
      <c r="I33" s="34"/>
    </row>
    <row r="34" spans="1:11" x14ac:dyDescent="0.2">
      <c r="A34" s="34"/>
      <c r="B34" s="49"/>
      <c r="C34" s="24" t="s">
        <v>5</v>
      </c>
      <c r="D34" s="49"/>
      <c r="E34" s="27"/>
      <c r="F34" s="27"/>
      <c r="G34" s="35"/>
      <c r="H34" s="35"/>
      <c r="I34" s="34"/>
    </row>
    <row r="35" spans="1:11" x14ac:dyDescent="0.2">
      <c r="A35" s="34"/>
      <c r="B35" s="25" t="s">
        <v>63</v>
      </c>
      <c r="C35" s="30"/>
      <c r="D35" s="35"/>
      <c r="E35" s="35"/>
      <c r="F35" s="35"/>
      <c r="G35" s="35"/>
      <c r="H35" s="35"/>
      <c r="I35" s="34"/>
      <c r="K35" s="10"/>
    </row>
    <row r="36" spans="1:11" x14ac:dyDescent="0.2">
      <c r="A36" s="34"/>
      <c r="B36" s="29" t="s">
        <v>64</v>
      </c>
      <c r="C36" s="30"/>
      <c r="D36" s="11"/>
      <c r="E36" s="35"/>
      <c r="F36" s="1" t="s">
        <v>8</v>
      </c>
      <c r="G36" s="12">
        <f>(C35*200)+(C36*50)+(C37*25)+(C38*10)</f>
        <v>0</v>
      </c>
      <c r="H36" s="35"/>
      <c r="I36" s="34"/>
    </row>
    <row r="37" spans="1:11" x14ac:dyDescent="0.2">
      <c r="A37" s="34"/>
      <c r="B37" s="17" t="s">
        <v>65</v>
      </c>
      <c r="C37" s="30"/>
      <c r="D37" s="11"/>
      <c r="E37" s="8"/>
      <c r="F37" s="1" t="str">
        <f>IF(G37 &lt; 0, "Clips Still Needed:", "Excess Clips:")</f>
        <v>Excess Clips:</v>
      </c>
      <c r="G37" s="108">
        <f>G36-C32</f>
        <v>0</v>
      </c>
      <c r="H37" s="35"/>
      <c r="I37" s="34"/>
    </row>
    <row r="38" spans="1:11" x14ac:dyDescent="0.2">
      <c r="A38" s="34"/>
      <c r="B38" s="17" t="s">
        <v>66</v>
      </c>
      <c r="C38" s="18"/>
      <c r="D38" s="6"/>
      <c r="E38" s="8"/>
      <c r="H38" s="35"/>
      <c r="I38" s="34"/>
    </row>
    <row r="39" spans="1:11" ht="13.5" thickBot="1" x14ac:dyDescent="0.25">
      <c r="A39" s="58"/>
      <c r="B39" s="62"/>
      <c r="C39" s="63"/>
      <c r="D39" s="64"/>
      <c r="E39" s="55"/>
      <c r="F39" s="65"/>
      <c r="G39" s="64"/>
      <c r="H39" s="57"/>
      <c r="I39" s="34"/>
    </row>
    <row r="40" spans="1:11" s="115" customFormat="1" ht="15" x14ac:dyDescent="0.25">
      <c r="A40" s="111"/>
      <c r="B40" s="117" t="s">
        <v>20</v>
      </c>
      <c r="C40" s="118"/>
      <c r="D40" s="119"/>
      <c r="E40" s="113"/>
      <c r="F40" s="120"/>
      <c r="G40" s="119"/>
      <c r="H40" s="113"/>
      <c r="I40" s="122"/>
    </row>
    <row r="41" spans="1:11" s="115" customFormat="1" ht="14.25" x14ac:dyDescent="0.2">
      <c r="A41" s="27"/>
      <c r="B41" s="27"/>
      <c r="C41" s="27"/>
      <c r="D41" s="27"/>
      <c r="E41" s="27"/>
      <c r="F41" s="27"/>
      <c r="G41" s="27"/>
      <c r="H41" s="35"/>
      <c r="I41" s="122"/>
    </row>
    <row r="42" spans="1:11" ht="13.5" thickBot="1" x14ac:dyDescent="0.25">
      <c r="A42" s="34"/>
      <c r="B42" s="52" t="s">
        <v>24</v>
      </c>
      <c r="C42" s="28">
        <v>3</v>
      </c>
      <c r="D42" s="46" t="s">
        <v>54</v>
      </c>
      <c r="E42" s="8"/>
      <c r="F42" s="35"/>
      <c r="G42" s="6"/>
      <c r="H42" s="35"/>
      <c r="I42" s="34"/>
    </row>
    <row r="43" spans="1:11" x14ac:dyDescent="0.2">
      <c r="A43" s="34"/>
      <c r="B43" s="54" t="s">
        <v>15</v>
      </c>
      <c r="C43" s="109">
        <f>C17/C42</f>
        <v>0</v>
      </c>
      <c r="D43" s="49"/>
      <c r="E43" s="8"/>
      <c r="F43" s="35"/>
      <c r="G43" s="6"/>
      <c r="H43" s="35"/>
      <c r="I43" s="34"/>
    </row>
    <row r="44" spans="1:11" x14ac:dyDescent="0.2">
      <c r="A44" s="34"/>
      <c r="B44" s="49"/>
      <c r="C44" s="49"/>
      <c r="D44" s="49"/>
      <c r="E44" s="8"/>
      <c r="F44" s="35"/>
      <c r="G44" s="6"/>
      <c r="H44" s="35"/>
      <c r="I44" s="34"/>
    </row>
    <row r="45" spans="1:11" x14ac:dyDescent="0.2">
      <c r="A45" s="34"/>
      <c r="B45" s="49"/>
      <c r="C45" s="24" t="s">
        <v>5</v>
      </c>
      <c r="D45" s="49"/>
      <c r="E45" s="8"/>
      <c r="F45" s="35"/>
      <c r="G45" s="6"/>
      <c r="H45" s="35"/>
      <c r="I45" s="34"/>
    </row>
    <row r="46" spans="1:11" x14ac:dyDescent="0.2">
      <c r="A46" s="4"/>
      <c r="B46" s="33" t="s">
        <v>67</v>
      </c>
      <c r="C46" s="18"/>
      <c r="D46" s="6"/>
      <c r="E46" s="8"/>
      <c r="F46" s="1" t="s">
        <v>14</v>
      </c>
      <c r="G46" s="12">
        <f>C46*10</f>
        <v>0</v>
      </c>
      <c r="H46" s="35"/>
      <c r="I46" s="34"/>
    </row>
    <row r="47" spans="1:11" x14ac:dyDescent="0.2">
      <c r="A47" s="4"/>
      <c r="B47" s="21"/>
      <c r="C47" s="31"/>
      <c r="D47" s="6"/>
      <c r="E47" s="8"/>
      <c r="F47" s="1" t="str">
        <f>IF(G47 &lt; 0, "Tags Still Needed:", "Excess Tags:")</f>
        <v>Excess Tags:</v>
      </c>
      <c r="G47" s="108">
        <f>G46-C43</f>
        <v>0</v>
      </c>
      <c r="H47" s="35"/>
      <c r="I47" s="34"/>
    </row>
    <row r="48" spans="1:11" x14ac:dyDescent="0.2">
      <c r="A48" s="4"/>
      <c r="B48" s="8"/>
      <c r="C48" s="32"/>
      <c r="D48" s="6"/>
      <c r="E48" s="8"/>
      <c r="H48" s="35"/>
      <c r="I48" s="34"/>
    </row>
    <row r="49" spans="1:9" ht="74.25" customHeight="1" x14ac:dyDescent="0.2">
      <c r="A49" s="92" t="s">
        <v>52</v>
      </c>
      <c r="B49" s="90" t="s">
        <v>74</v>
      </c>
      <c r="C49" s="90"/>
      <c r="D49" s="90"/>
      <c r="E49" s="90"/>
      <c r="F49" s="90"/>
      <c r="G49" s="90"/>
      <c r="H49" s="91"/>
      <c r="I49" s="34"/>
    </row>
    <row r="50" spans="1:9" x14ac:dyDescent="0.2">
      <c r="A50" s="43"/>
      <c r="B50" s="23"/>
      <c r="C50" s="23"/>
      <c r="D50" s="23"/>
      <c r="E50" s="44"/>
      <c r="F50" s="44"/>
      <c r="G50" s="44"/>
      <c r="H50" s="44"/>
      <c r="I50" s="34"/>
    </row>
    <row r="51" spans="1:9" x14ac:dyDescent="0.2">
      <c r="A51" s="13"/>
      <c r="B51" s="13"/>
      <c r="C51" s="13"/>
      <c r="D51" s="13"/>
    </row>
    <row r="52" spans="1:9" x14ac:dyDescent="0.2">
      <c r="A52" s="13"/>
      <c r="B52" s="13"/>
      <c r="C52" s="13"/>
      <c r="D52" s="13"/>
    </row>
    <row r="53" spans="1:9" x14ac:dyDescent="0.2">
      <c r="A53" s="13"/>
      <c r="B53" s="13"/>
      <c r="C53" s="13"/>
      <c r="D53" s="13"/>
    </row>
    <row r="54" spans="1:9" x14ac:dyDescent="0.2">
      <c r="A54" s="13"/>
      <c r="B54" s="13"/>
      <c r="C54" s="13"/>
      <c r="D54" s="13"/>
    </row>
    <row r="55" spans="1:9" x14ac:dyDescent="0.2">
      <c r="A55" s="13"/>
      <c r="B55" s="13"/>
      <c r="C55" s="13"/>
      <c r="D55" s="13"/>
    </row>
    <row r="56" spans="1:9" x14ac:dyDescent="0.2">
      <c r="A56" s="13"/>
      <c r="B56" s="13"/>
      <c r="C56" s="13"/>
      <c r="D56" s="13"/>
    </row>
    <row r="57" spans="1:9" x14ac:dyDescent="0.2">
      <c r="A57" s="13"/>
      <c r="B57" s="13"/>
      <c r="C57" s="13"/>
      <c r="D57" s="13"/>
    </row>
    <row r="58" spans="1:9" x14ac:dyDescent="0.2">
      <c r="A58" s="13"/>
      <c r="B58" s="13"/>
      <c r="C58" s="13"/>
      <c r="D58" s="13"/>
    </row>
    <row r="59" spans="1:9" x14ac:dyDescent="0.2">
      <c r="A59" s="13"/>
      <c r="B59" s="13"/>
      <c r="C59" s="13"/>
      <c r="D59" s="13"/>
    </row>
  </sheetData>
  <sheetProtection sheet="1" objects="1" scenarios="1"/>
  <mergeCells count="2">
    <mergeCell ref="A5:H5"/>
    <mergeCell ref="B49:H49"/>
  </mergeCells>
  <conditionalFormatting sqref="G24">
    <cfRule type="cellIs" dxfId="5" priority="10" operator="greaterThan">
      <formula>0</formula>
    </cfRule>
    <cfRule type="cellIs" dxfId="4" priority="11" operator="lessThan">
      <formula>1</formula>
    </cfRule>
  </conditionalFormatting>
  <conditionalFormatting sqref="G47">
    <cfRule type="cellIs" dxfId="3" priority="3" operator="greaterThan">
      <formula>0</formula>
    </cfRule>
    <cfRule type="cellIs" dxfId="2" priority="4" operator="lessThan">
      <formula>1</formula>
    </cfRule>
  </conditionalFormatting>
  <conditionalFormatting sqref="G37">
    <cfRule type="cellIs" dxfId="1" priority="1" operator="greaterThan">
      <formula>0</formula>
    </cfRule>
    <cfRule type="cellIs" dxfId="0" priority="2" operator="lessThan">
      <formula>1</formula>
    </cfRule>
  </conditionalFormatting>
  <dataValidations count="5">
    <dataValidation type="decimal" allowBlank="1" showInputMessage="1" showErrorMessage="1" errorTitle="Invalid Data Entry" error="A positive number is required for the Cable Calculator to produce accurate results (input value is limited to half of the shortest distance between the parallel width or the parallel length segments of the perimeter cable)." sqref="C14" xr:uid="{00000000-0002-0000-0200-000000000000}">
      <formula1>0</formula1>
      <formula2>(MIN(C8:C9)-C13*2)/2</formula2>
    </dataValidation>
    <dataValidation type="decimal" allowBlank="1" showInputMessage="1" showErrorMessage="1" errorTitle="Invalid Data Entry" error="A positive number is required for the Cable Calculator to produce accurate results (input value is limited to half of the room's width or length, whichever is less)." sqref="C13" xr:uid="{00000000-0002-0000-0200-000001000000}">
      <formula1>0</formula1>
      <formula2>MIN(C8:C9)/2</formula2>
    </dataValidation>
    <dataValidation type="decimal" allowBlank="1" showInputMessage="1" showErrorMessage="1" errorTitle="Invalid Data Entry" error="A positive number is required for the Cable Calculator to produce accurate results (input value is limited to a maximum of 100,000)." sqref="C22:C27" xr:uid="{00000000-0002-0000-0200-000002000000}">
      <formula1>0</formula1>
      <formula2>100000</formula2>
    </dataValidation>
    <dataValidation type="decimal" allowBlank="1" showInputMessage="1" showErrorMessage="1" errorTitle="Invalid Data Entry" error="A positive number is required for the Cable Calculator to produce accurate results (input value is limited to a maximum of 10,000)." sqref="C8:C9" xr:uid="{00000000-0002-0000-0200-000003000000}">
      <formula1>0</formula1>
      <formula2>10000</formula2>
    </dataValidation>
    <dataValidation type="decimal" showInputMessage="1" showErrorMessage="1" errorTitle="Invalid Data Entry" error="The input value for J-clip spacing is restricted to a minimum of 1' and a maximum of 10' (or the total feet of cable required, if such total is less than 10').  The default value is 2'." sqref="C31" xr:uid="{00000000-0002-0000-0200-000004000000}">
      <formula1>IF(C17=0,2,1)</formula1>
      <formula2>IF(C17=0,2,MIN(C17,10))</formula2>
    </dataValidation>
  </dataValidations>
  <pageMargins left="0.7" right="0.7" top="0.75" bottom="0.75" header="0.3" footer="0.3"/>
  <pageSetup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Feet</vt:lpstr>
      <vt:lpstr>Meters</vt:lpstr>
      <vt:lpstr>Feet!Print_Area</vt:lpstr>
      <vt:lpstr>Meters!Print_Area</vt:lpstr>
    </vt:vector>
  </TitlesOfParts>
  <Company>Lane Enterprises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RLE Technologies</dc:creator>
  <cp:lastModifiedBy>Cam Rogers</cp:lastModifiedBy>
  <cp:lastPrinted>2017-01-06T22:05:31Z</cp:lastPrinted>
  <dcterms:created xsi:type="dcterms:W3CDTF">2004-06-15T21:41:04Z</dcterms:created>
  <dcterms:modified xsi:type="dcterms:W3CDTF">2019-09-13T19:21:03Z</dcterms:modified>
</cp:coreProperties>
</file>